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120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</sheets>
  <definedNames>
    <definedName name="_xlnm.Print_Titles" localSheetId="9">'表八'!$1:$4</definedName>
    <definedName name="_xlnm.Print_Titles" localSheetId="3">'表二'!$1:$6</definedName>
    <definedName name="_xlnm.Print_Titles" localSheetId="7">'表六'!$1:$4</definedName>
    <definedName name="_xlnm.Print_Titles" localSheetId="4">'表三'!$1:$6</definedName>
  </definedNames>
  <calcPr calcMode="manual" fullCalcOnLoad="1"/>
</workbook>
</file>

<file path=xl/sharedStrings.xml><?xml version="1.0" encoding="utf-8"?>
<sst xmlns="http://schemas.openxmlformats.org/spreadsheetml/2006/main" count="1289" uniqueCount="626">
  <si>
    <r>
      <t xml:space="preserve">    21366 </t>
    </r>
    <r>
      <rPr>
        <sz val="11"/>
        <rFont val="宋体"/>
        <family val="0"/>
      </rPr>
      <t>大中型水库库区基金支出</t>
    </r>
  </si>
  <si>
    <r>
      <t xml:space="preserve">    21369 </t>
    </r>
    <r>
      <rPr>
        <sz val="11"/>
        <rFont val="宋体"/>
        <family val="0"/>
      </rPr>
      <t>国家重大水利工程建设基金支出</t>
    </r>
  </si>
  <si>
    <r>
      <t xml:space="preserve">    21370</t>
    </r>
    <r>
      <rPr>
        <sz val="11"/>
        <rFont val="宋体"/>
        <family val="0"/>
      </rPr>
      <t>水土保持补偿费安排的支出</t>
    </r>
  </si>
  <si>
    <r>
      <t xml:space="preserve">229 </t>
    </r>
    <r>
      <rPr>
        <sz val="11"/>
        <rFont val="宋体"/>
        <family val="0"/>
      </rPr>
      <t>其他支出</t>
    </r>
  </si>
  <si>
    <r>
      <t xml:space="preserve">    22904 </t>
    </r>
    <r>
      <rPr>
        <sz val="11"/>
        <rFont val="宋体"/>
        <family val="0"/>
      </rPr>
      <t>其他政府性基金支出</t>
    </r>
  </si>
  <si>
    <r>
      <t xml:space="preserve">    22908 </t>
    </r>
    <r>
      <rPr>
        <sz val="11"/>
        <rFont val="宋体"/>
        <family val="0"/>
      </rPr>
      <t>彩票发行销售机构业务费安排的支出</t>
    </r>
  </si>
  <si>
    <r>
      <t xml:space="preserve">    22960 </t>
    </r>
    <r>
      <rPr>
        <sz val="11"/>
        <rFont val="宋体"/>
        <family val="0"/>
      </rPr>
      <t>彩票公益金安排的支出</t>
    </r>
  </si>
  <si>
    <r>
      <t xml:space="preserve">230 </t>
    </r>
    <r>
      <rPr>
        <sz val="11"/>
        <rFont val="宋体"/>
        <family val="0"/>
      </rPr>
      <t>转移性支出</t>
    </r>
  </si>
  <si>
    <r>
      <t xml:space="preserve">    23004 </t>
    </r>
    <r>
      <rPr>
        <sz val="11"/>
        <rFont val="宋体"/>
        <family val="0"/>
      </rPr>
      <t>政府性基金转移支付</t>
    </r>
  </si>
  <si>
    <r>
      <t xml:space="preserve">    23008 </t>
    </r>
    <r>
      <rPr>
        <sz val="11"/>
        <rFont val="宋体"/>
        <family val="0"/>
      </rPr>
      <t>调出资金</t>
    </r>
  </si>
  <si>
    <r>
      <t xml:space="preserve">    23009 </t>
    </r>
    <r>
      <rPr>
        <sz val="11"/>
        <rFont val="宋体"/>
        <family val="0"/>
      </rPr>
      <t>年终结余</t>
    </r>
  </si>
  <si>
    <r>
      <t xml:space="preserve">    23011 </t>
    </r>
    <r>
      <rPr>
        <sz val="11"/>
        <rFont val="宋体"/>
        <family val="0"/>
      </rPr>
      <t>债券转贷支出</t>
    </r>
  </si>
  <si>
    <t>企业职工基本养老保险基金</t>
  </si>
  <si>
    <t>机关事业单位基本养老保险基金</t>
  </si>
  <si>
    <t>新型农村合作医疗基金</t>
  </si>
  <si>
    <t>生育保险基金</t>
  </si>
  <si>
    <t>就业专项资金</t>
  </si>
  <si>
    <t>城市居民最低生活保障资金</t>
  </si>
  <si>
    <t>农村最低生活保障资金</t>
  </si>
  <si>
    <t>城乡医疗救助</t>
  </si>
  <si>
    <t>其他</t>
  </si>
  <si>
    <r>
      <t xml:space="preserve">  </t>
    </r>
    <r>
      <rPr>
        <sz val="11"/>
        <color indexed="8"/>
        <rFont val="宋体"/>
        <family val="0"/>
      </rPr>
      <t>表四</t>
    </r>
  </si>
  <si>
    <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目</t>
    </r>
  </si>
  <si>
    <r>
      <t xml:space="preserve">    </t>
    </r>
    <r>
      <rPr>
        <sz val="11"/>
        <rFont val="宋体"/>
        <family val="0"/>
      </rPr>
      <t>其中：</t>
    </r>
    <r>
      <rPr>
        <sz val="11"/>
        <rFont val="Times New Roman"/>
        <family val="1"/>
      </rPr>
      <t xml:space="preserve"> 1.</t>
    </r>
    <r>
      <rPr>
        <sz val="11"/>
        <rFont val="宋体"/>
        <family val="0"/>
      </rPr>
      <t>收入户划入</t>
    </r>
  </si>
  <si>
    <r>
      <t xml:space="preserve">                2.</t>
    </r>
    <r>
      <rPr>
        <sz val="11"/>
        <rFont val="宋体"/>
        <family val="0"/>
      </rPr>
      <t>财政补贴收入</t>
    </r>
  </si>
  <si>
    <r>
      <t xml:space="preserve">                3.</t>
    </r>
    <r>
      <rPr>
        <sz val="11"/>
        <rFont val="宋体"/>
        <family val="0"/>
      </rPr>
      <t>投资收益</t>
    </r>
  </si>
  <si>
    <r>
      <t xml:space="preserve">    </t>
    </r>
    <r>
      <rPr>
        <sz val="11"/>
        <rFont val="宋体"/>
        <family val="0"/>
      </rPr>
      <t>其中：划入支出户</t>
    </r>
  </si>
  <si>
    <r>
      <t>2017</t>
    </r>
    <r>
      <rPr>
        <sz val="11"/>
        <rFont val="宋体"/>
        <family val="0"/>
      </rPr>
      <t>年</t>
    </r>
  </si>
  <si>
    <t>债务还本    支出</t>
  </si>
  <si>
    <t>商品和服务    支出</t>
  </si>
  <si>
    <t>禄丰县财政局编制</t>
  </si>
  <si>
    <t>禄   丰   县</t>
  </si>
  <si>
    <t>目       录</t>
  </si>
  <si>
    <t>项目</t>
  </si>
  <si>
    <t>决算数</t>
  </si>
  <si>
    <t>本年收入小计</t>
  </si>
  <si>
    <t>表三</t>
  </si>
  <si>
    <t>表一</t>
  </si>
  <si>
    <t>本年支出小计</t>
  </si>
  <si>
    <t>预算数</t>
  </si>
  <si>
    <t>合计</t>
  </si>
  <si>
    <t>表二</t>
  </si>
  <si>
    <r>
      <t>比上年</t>
    </r>
    <r>
      <rPr>
        <sz val="11"/>
        <rFont val="Times New Roman"/>
        <family val="1"/>
      </rPr>
      <t>%</t>
    </r>
  </si>
  <si>
    <t>快报数</t>
  </si>
  <si>
    <t>2016年地方财政预算执行情况和</t>
  </si>
  <si>
    <t>2017年地方财政预算（草案）</t>
  </si>
  <si>
    <t>企业职工基本养老保险基金</t>
  </si>
  <si>
    <t>城乡居民基本养老保险基金</t>
  </si>
  <si>
    <t>居民基本医疗保险基金</t>
  </si>
  <si>
    <t>工伤保险基金</t>
  </si>
  <si>
    <t>失业保险基金</t>
  </si>
  <si>
    <t>生育保险基金</t>
  </si>
  <si>
    <t>一、收入</t>
  </si>
  <si>
    <t>二、支出</t>
  </si>
  <si>
    <t>三、本年收支结余</t>
  </si>
  <si>
    <t>四、年末滚存结余</t>
  </si>
  <si>
    <t>表五</t>
  </si>
  <si>
    <t>2017年禄丰县一般公共预算支出表</t>
  </si>
  <si>
    <t>表十一</t>
  </si>
  <si>
    <t>2017年禄丰县财政基本支出预算情况表</t>
  </si>
  <si>
    <t>二○一七年二月</t>
  </si>
  <si>
    <t>机关事业单位基本养老保险基金</t>
  </si>
  <si>
    <t xml:space="preserve"> </t>
  </si>
  <si>
    <t>二、公用经费支出</t>
  </si>
  <si>
    <t>三、乡镇基本财力保障支出及农村税费改革转移支付补助</t>
  </si>
  <si>
    <t>（一）全供养情况</t>
  </si>
  <si>
    <t>（二）半供养情况</t>
  </si>
  <si>
    <t>（三）财政承担各项费用支出</t>
  </si>
  <si>
    <t>（四）全年人员支出合计</t>
  </si>
  <si>
    <t>支出小计</t>
  </si>
  <si>
    <t>全年相关人员支出小计</t>
  </si>
  <si>
    <r>
      <t>工会经费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</t>
    </r>
    <r>
      <rPr>
        <sz val="11"/>
        <rFont val="Times New Roman"/>
        <family val="1"/>
      </rPr>
      <t>2%</t>
    </r>
    <r>
      <rPr>
        <sz val="11"/>
        <rFont val="宋体"/>
        <family val="0"/>
      </rPr>
      <t>计提，其中</t>
    </r>
    <r>
      <rPr>
        <sz val="11"/>
        <rFont val="Times New Roman"/>
        <family val="1"/>
      </rPr>
      <t>1%</t>
    </r>
    <r>
      <rPr>
        <sz val="11"/>
        <rFont val="宋体"/>
        <family val="0"/>
      </rPr>
      <t>统一划拨到县总工会，另外</t>
    </r>
    <r>
      <rPr>
        <sz val="11"/>
        <rFont val="Times New Roman"/>
        <family val="1"/>
      </rPr>
      <t>1%</t>
    </r>
    <r>
      <rPr>
        <sz val="11"/>
        <rFont val="宋体"/>
        <family val="0"/>
      </rPr>
      <t>核定在各单位公用经费中包干）</t>
    </r>
  </si>
  <si>
    <t>人员数</t>
  </si>
  <si>
    <t>乡镇工作岗位补贴</t>
  </si>
  <si>
    <t>全年人员支出</t>
  </si>
  <si>
    <r>
      <t>说明：公务费支出较上年增加8</t>
    </r>
    <r>
      <rPr>
        <sz val="12"/>
        <rFont val="宋体"/>
        <family val="0"/>
      </rPr>
      <t>30</t>
    </r>
    <r>
      <rPr>
        <sz val="12"/>
        <rFont val="宋体"/>
        <family val="0"/>
      </rPr>
      <t>万元,主要是县属三所高中(一中、三中、广通中学）改为按生均1500元/年计算公用经费增加921.3万元（其中：一中3391人、三中1774人、广通中学977人，共6142人），法检两院、审计局体制上划减少在职</t>
    </r>
    <r>
      <rPr>
        <sz val="12"/>
        <rFont val="宋体"/>
        <family val="0"/>
      </rPr>
      <t>152</t>
    </r>
    <r>
      <rPr>
        <sz val="12"/>
        <rFont val="宋体"/>
        <family val="0"/>
      </rPr>
      <t>人</t>
    </r>
    <r>
      <rPr>
        <sz val="12"/>
        <rFont val="宋体"/>
        <family val="0"/>
      </rPr>
      <t>91.3</t>
    </r>
    <r>
      <rPr>
        <sz val="12"/>
        <rFont val="宋体"/>
        <family val="0"/>
      </rPr>
      <t>万元。</t>
    </r>
  </si>
  <si>
    <t>科目编码</t>
  </si>
  <si>
    <t>单位名称（科目）</t>
  </si>
  <si>
    <t>实际支出数</t>
  </si>
  <si>
    <t>类</t>
  </si>
  <si>
    <t>款</t>
  </si>
  <si>
    <t>项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</si>
  <si>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</si>
  <si>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</si>
  <si>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</si>
  <si>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</si>
  <si>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</si>
  <si>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</si>
  <si>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212</t>
  </si>
  <si>
    <t>08</t>
  </si>
  <si>
    <t>01</t>
  </si>
  <si>
    <t>03</t>
  </si>
  <si>
    <t>04</t>
  </si>
  <si>
    <t>06</t>
  </si>
  <si>
    <t>99</t>
  </si>
  <si>
    <t>216</t>
  </si>
  <si>
    <t>60</t>
  </si>
  <si>
    <t>229</t>
  </si>
  <si>
    <t>02</t>
  </si>
  <si>
    <t>合    计</t>
  </si>
  <si>
    <t xml:space="preserve">   备注   (上级专款)</t>
  </si>
  <si>
    <t>01</t>
  </si>
  <si>
    <t>新增建设用地土地有偿使用费及对应专项债务收入安排的支出</t>
  </si>
  <si>
    <t>大中型水库库区基金及对应专项债务收入安排的支出</t>
  </si>
  <si>
    <t>彩票发行销售机构业务费安排的支出</t>
  </si>
  <si>
    <t>13</t>
  </si>
  <si>
    <t>其他支出</t>
  </si>
  <si>
    <t>201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</si>
  <si>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</si>
  <si>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</si>
  <si>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</si>
  <si>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</si>
  <si>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</si>
  <si>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</si>
  <si>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政协事务</t>
  </si>
  <si>
    <t xml:space="preserve">    政府办公厅（室）及相关机构事务</t>
  </si>
  <si>
    <t xml:space="preserve">    发展与改革事务</t>
  </si>
  <si>
    <t>05</t>
  </si>
  <si>
    <t xml:space="preserve">    统计信息事务</t>
  </si>
  <si>
    <t xml:space="preserve">    财政事务</t>
  </si>
  <si>
    <t xml:space="preserve">    审计事务</t>
  </si>
  <si>
    <t>10</t>
  </si>
  <si>
    <t xml:space="preserve">    人力资源事务</t>
  </si>
  <si>
    <t xml:space="preserve">      军队转业干部安置</t>
  </si>
  <si>
    <t>11</t>
  </si>
  <si>
    <t xml:space="preserve">    纪检监察事务</t>
  </si>
  <si>
    <t xml:space="preserve">    商贸事务</t>
  </si>
  <si>
    <t>15</t>
  </si>
  <si>
    <t xml:space="preserve">    工商行政管理事务</t>
  </si>
  <si>
    <t>23</t>
  </si>
  <si>
    <t xml:space="preserve">    民族事务</t>
  </si>
  <si>
    <t>26</t>
  </si>
  <si>
    <t xml:space="preserve">    档案事务</t>
  </si>
  <si>
    <t>28</t>
  </si>
  <si>
    <t xml:space="preserve">    民主党派及工商联事务</t>
  </si>
  <si>
    <t>29</t>
  </si>
  <si>
    <t xml:space="preserve">    群众团体事务</t>
  </si>
  <si>
    <t>31</t>
  </si>
  <si>
    <t xml:space="preserve">    党委办公厅（室）及相关机构事务</t>
  </si>
  <si>
    <t>32</t>
  </si>
  <si>
    <t xml:space="preserve">    组织事务</t>
  </si>
  <si>
    <t>33</t>
  </si>
  <si>
    <t xml:space="preserve">    宣传事务</t>
  </si>
  <si>
    <t>34</t>
  </si>
  <si>
    <t xml:space="preserve">    统战事务</t>
  </si>
  <si>
    <t xml:space="preserve">    其他一般公共服务支出</t>
  </si>
  <si>
    <t xml:space="preserve">      其他一般公共服务支出</t>
  </si>
  <si>
    <t>204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</si>
  <si>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</si>
  <si>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</si>
  <si>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</si>
  <si>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</si>
  <si>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</si>
  <si>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</si>
  <si>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检察</t>
  </si>
  <si>
    <t xml:space="preserve">    法院</t>
  </si>
  <si>
    <t xml:space="preserve">    司法</t>
  </si>
  <si>
    <t>205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</si>
  <si>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</si>
  <si>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</si>
  <si>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</si>
  <si>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</si>
  <si>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</si>
  <si>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</si>
  <si>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</si>
  <si>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</si>
  <si>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</si>
  <si>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</si>
  <si>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>07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</si>
  <si>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</si>
  <si>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</si>
  <si>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</si>
  <si>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</si>
  <si>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</si>
  <si>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>09</t>
  </si>
  <si>
    <t xml:space="preserve">    教育费附加安排的支出</t>
  </si>
  <si>
    <t xml:space="preserve">      农村中小学校舍建设</t>
  </si>
  <si>
    <t xml:space="preserve">      其他教育费附加安排的支出</t>
  </si>
  <si>
    <t>206</t>
  </si>
  <si>
    <t xml:space="preserve">  科学技术支出</t>
  </si>
  <si>
    <t xml:space="preserve">    科学技术管理事务</t>
  </si>
  <si>
    <t xml:space="preserve">    科学技术普及</t>
  </si>
  <si>
    <t xml:space="preserve">      机构运行</t>
  </si>
  <si>
    <t xml:space="preserve">    其他科学技术支出</t>
  </si>
  <si>
    <t xml:space="preserve">      科技奖励</t>
  </si>
  <si>
    <t>207</t>
  </si>
  <si>
    <t xml:space="preserve">  文化体育与传媒支出</t>
  </si>
  <si>
    <t xml:space="preserve">    文化</t>
  </si>
  <si>
    <t xml:space="preserve">      群众文化</t>
  </si>
  <si>
    <t xml:space="preserve">    新闻出版广播影视</t>
  </si>
  <si>
    <t>208</t>
  </si>
  <si>
    <t xml:space="preserve">  社会保障和就业支出</t>
  </si>
  <si>
    <t xml:space="preserve">    人力资源和社会保障管理事务</t>
  </si>
  <si>
    <t xml:space="preserve">    民政管理事务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</si>
  <si>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</si>
  <si>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</si>
  <si>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</si>
  <si>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</si>
  <si>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</si>
  <si>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</si>
  <si>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其他行政事业单位离退休支出</t>
  </si>
  <si>
    <t xml:space="preserve">    抚恤</t>
  </si>
  <si>
    <t xml:space="preserve">      伤残抚恤</t>
  </si>
  <si>
    <t xml:space="preserve">      义务兵优待</t>
  </si>
  <si>
    <t xml:space="preserve">      其他优抚支出</t>
  </si>
  <si>
    <t xml:space="preserve">    社会福利</t>
  </si>
  <si>
    <t xml:space="preserve">      儿童福利</t>
  </si>
  <si>
    <t xml:space="preserve">      老年福利</t>
  </si>
  <si>
    <t xml:space="preserve">    残疾人事业</t>
  </si>
  <si>
    <t xml:space="preserve">      残疾人生活和护理补贴</t>
  </si>
  <si>
    <t xml:space="preserve">      其他残疾人事业支出</t>
  </si>
  <si>
    <t>16</t>
  </si>
  <si>
    <t xml:space="preserve">    红十字事业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</si>
  <si>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</si>
  <si>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</si>
  <si>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</si>
  <si>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其他社会保障和就业支出</t>
  </si>
  <si>
    <t xml:space="preserve">      其他社会保障和就业支出</t>
  </si>
  <si>
    <t>210</t>
  </si>
  <si>
    <t xml:space="preserve">  医疗卫生与计划生育支出</t>
  </si>
  <si>
    <t xml:space="preserve">    医疗卫生与计划生育管理事务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</si>
  <si>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</si>
  <si>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</si>
  <si>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</si>
  <si>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</si>
  <si>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</si>
  <si>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</si>
  <si>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</si>
  <si>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</si>
  <si>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</si>
  <si>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</si>
  <si>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计划生育事务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</si>
  <si>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</si>
  <si>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</si>
  <si>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</si>
  <si>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</si>
  <si>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</si>
  <si>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</si>
  <si>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</si>
  <si>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12</t>
  </si>
  <si>
    <t xml:space="preserve">    财政对基本医疗保险基金的补助</t>
  </si>
  <si>
    <t xml:space="preserve">      财政对新型农村合作医疗基金的补助</t>
  </si>
  <si>
    <t xml:space="preserve">      财政对城镇居民基本医疗保险基金的补助</t>
  </si>
  <si>
    <t>211</t>
  </si>
  <si>
    <t xml:space="preserve">  节能环保支出</t>
  </si>
  <si>
    <t xml:space="preserve">    环境保护管理事务</t>
  </si>
  <si>
    <t xml:space="preserve">  城乡社区支出</t>
  </si>
  <si>
    <t xml:space="preserve">    城乡社区管理事务</t>
  </si>
  <si>
    <t>213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</si>
  <si>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</si>
  <si>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</si>
  <si>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</si>
  <si>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</si>
  <si>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执法监管</t>
  </si>
  <si>
    <t xml:space="preserve">      农村公益事业</t>
  </si>
  <si>
    <t>42</t>
  </si>
  <si>
    <t xml:space="preserve">      农村道路建设</t>
  </si>
  <si>
    <t xml:space="preserve">    林业</t>
  </si>
  <si>
    <t xml:space="preserve">      林业自然保护区</t>
  </si>
  <si>
    <t xml:space="preserve">      林业防灾减灾</t>
  </si>
  <si>
    <t xml:space="preserve">      其他林业支出</t>
  </si>
  <si>
    <t xml:space="preserve">    水利</t>
  </si>
  <si>
    <t>14</t>
  </si>
  <si>
    <t xml:space="preserve">      防汛</t>
  </si>
  <si>
    <t xml:space="preserve">      抗旱</t>
  </si>
  <si>
    <t xml:space="preserve">      农田水利</t>
  </si>
  <si>
    <t>35</t>
  </si>
  <si>
    <t xml:space="preserve">      农村人畜饮水</t>
  </si>
  <si>
    <t xml:space="preserve">    扶贫</t>
  </si>
  <si>
    <t>05</t>
  </si>
  <si>
    <t>04</t>
  </si>
  <si>
    <t xml:space="preserve">      农村基础设施建设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</si>
  <si>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</si>
  <si>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</si>
  <si>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</si>
  <si>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</si>
  <si>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创业担保贷款贴息</t>
  </si>
  <si>
    <t>214</t>
  </si>
  <si>
    <t xml:space="preserve">  交通运输支出</t>
  </si>
  <si>
    <t xml:space="preserve">    公路水路运输</t>
  </si>
  <si>
    <t>215</t>
  </si>
  <si>
    <t xml:space="preserve">  资源勘探信息等支出</t>
  </si>
  <si>
    <t xml:space="preserve">    安全生产监管</t>
  </si>
  <si>
    <t xml:space="preserve">  商业服务业等支出</t>
  </si>
  <si>
    <t xml:space="preserve">    商业流通事务</t>
  </si>
  <si>
    <t xml:space="preserve">    旅游业管理与服务支出</t>
  </si>
  <si>
    <t>220</t>
  </si>
  <si>
    <t xml:space="preserve">  国土海洋气象等支出</t>
  </si>
  <si>
    <t xml:space="preserve">    国土资源事务</t>
  </si>
  <si>
    <t xml:space="preserve">      土地资源利用与保护</t>
  </si>
  <si>
    <t xml:space="preserve">      地质灾害防治</t>
  </si>
  <si>
    <t xml:space="preserve">    地震事务</t>
  </si>
  <si>
    <t xml:space="preserve">    气象事务</t>
  </si>
  <si>
    <t>221</t>
  </si>
  <si>
    <t xml:space="preserve">  住房保障支出</t>
  </si>
  <si>
    <t xml:space="preserve">    保障性安居工程支出</t>
  </si>
  <si>
    <t xml:space="preserve">    住房改革支出</t>
  </si>
  <si>
    <t xml:space="preserve">      住房公积金</t>
  </si>
  <si>
    <t>227</t>
  </si>
  <si>
    <t xml:space="preserve">  预备费</t>
  </si>
  <si>
    <t xml:space="preserve">  国防支出</t>
  </si>
  <si>
    <t>粮油物资储备支出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</si>
  <si>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</si>
  <si>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r>
      <t>2015</t>
    </r>
    <r>
      <rPr>
        <sz val="11"/>
        <rFont val="宋体"/>
        <family val="0"/>
      </rPr>
      <t>年</t>
    </r>
  </si>
  <si>
    <r>
      <t>2016</t>
    </r>
    <r>
      <rPr>
        <sz val="11"/>
        <rFont val="宋体"/>
        <family val="0"/>
      </rPr>
      <t>年</t>
    </r>
  </si>
  <si>
    <r>
      <t xml:space="preserve">101 </t>
    </r>
    <r>
      <rPr>
        <sz val="11"/>
        <rFont val="宋体"/>
        <family val="0"/>
      </rPr>
      <t>税收收入</t>
    </r>
  </si>
  <si>
    <r>
      <t xml:space="preserve">    10101 </t>
    </r>
    <r>
      <rPr>
        <sz val="11"/>
        <rFont val="宋体"/>
        <family val="0"/>
      </rPr>
      <t>增值税</t>
    </r>
  </si>
  <si>
    <r>
      <t xml:space="preserve">    10103 </t>
    </r>
    <r>
      <rPr>
        <sz val="11"/>
        <rFont val="宋体"/>
        <family val="0"/>
      </rPr>
      <t>营业税</t>
    </r>
  </si>
  <si>
    <r>
      <t xml:space="preserve">    10104 </t>
    </r>
    <r>
      <rPr>
        <sz val="11"/>
        <rFont val="宋体"/>
        <family val="0"/>
      </rPr>
      <t>企业所得税</t>
    </r>
  </si>
  <si>
    <r>
      <t xml:space="preserve">    10106 </t>
    </r>
    <r>
      <rPr>
        <sz val="11"/>
        <rFont val="宋体"/>
        <family val="0"/>
      </rPr>
      <t>个人所得税</t>
    </r>
  </si>
  <si>
    <r>
      <t xml:space="preserve">    10107 </t>
    </r>
    <r>
      <rPr>
        <sz val="11"/>
        <rFont val="宋体"/>
        <family val="0"/>
      </rPr>
      <t>资源税</t>
    </r>
  </si>
  <si>
    <r>
      <t xml:space="preserve">    10109 </t>
    </r>
    <r>
      <rPr>
        <sz val="11"/>
        <rFont val="宋体"/>
        <family val="0"/>
      </rPr>
      <t>城市维护建设税</t>
    </r>
  </si>
  <si>
    <r>
      <t xml:space="preserve">    10110 </t>
    </r>
    <r>
      <rPr>
        <sz val="11"/>
        <rFont val="宋体"/>
        <family val="0"/>
      </rPr>
      <t>房产税</t>
    </r>
  </si>
  <si>
    <r>
      <t xml:space="preserve">    10111 </t>
    </r>
    <r>
      <rPr>
        <sz val="11"/>
        <rFont val="宋体"/>
        <family val="0"/>
      </rPr>
      <t>印花税</t>
    </r>
  </si>
  <si>
    <r>
      <t xml:space="preserve">    10112 </t>
    </r>
    <r>
      <rPr>
        <sz val="11"/>
        <rFont val="宋体"/>
        <family val="0"/>
      </rPr>
      <t>城镇土地使用税</t>
    </r>
  </si>
  <si>
    <r>
      <t xml:space="preserve">    10113 </t>
    </r>
    <r>
      <rPr>
        <sz val="11"/>
        <rFont val="宋体"/>
        <family val="0"/>
      </rPr>
      <t>土地增值税</t>
    </r>
  </si>
  <si>
    <r>
      <t xml:space="preserve">    10114 </t>
    </r>
    <r>
      <rPr>
        <sz val="11"/>
        <rFont val="宋体"/>
        <family val="0"/>
      </rPr>
      <t>车船税</t>
    </r>
  </si>
  <si>
    <r>
      <t xml:space="preserve">    10118 </t>
    </r>
    <r>
      <rPr>
        <sz val="11"/>
        <rFont val="宋体"/>
        <family val="0"/>
      </rPr>
      <t>耕地占用税</t>
    </r>
  </si>
  <si>
    <r>
      <t xml:space="preserve">    10119 </t>
    </r>
    <r>
      <rPr>
        <sz val="11"/>
        <rFont val="宋体"/>
        <family val="0"/>
      </rPr>
      <t>契税</t>
    </r>
  </si>
  <si>
    <r>
      <t xml:space="preserve">    10120 </t>
    </r>
    <r>
      <rPr>
        <sz val="11"/>
        <rFont val="宋体"/>
        <family val="0"/>
      </rPr>
      <t>烟叶税</t>
    </r>
  </si>
  <si>
    <r>
      <t xml:space="preserve">103 </t>
    </r>
    <r>
      <rPr>
        <sz val="11"/>
        <rFont val="宋体"/>
        <family val="0"/>
      </rPr>
      <t>非税收入</t>
    </r>
  </si>
  <si>
    <r>
      <t xml:space="preserve">    10302 </t>
    </r>
    <r>
      <rPr>
        <sz val="11"/>
        <rFont val="宋体"/>
        <family val="0"/>
      </rPr>
      <t>专项收入</t>
    </r>
  </si>
  <si>
    <r>
      <t xml:space="preserve">    10304 </t>
    </r>
    <r>
      <rPr>
        <sz val="11"/>
        <rFont val="宋体"/>
        <family val="0"/>
      </rPr>
      <t>行政事业性收费收入</t>
    </r>
  </si>
  <si>
    <r>
      <t xml:space="preserve">    10305 </t>
    </r>
    <r>
      <rPr>
        <sz val="11"/>
        <rFont val="宋体"/>
        <family val="0"/>
      </rPr>
      <t>罚没收入</t>
    </r>
  </si>
  <si>
    <r>
      <t xml:space="preserve">    10307 </t>
    </r>
    <r>
      <rPr>
        <sz val="11"/>
        <rFont val="宋体"/>
        <family val="0"/>
      </rPr>
      <t>国有资源（资产）有偿使用收入</t>
    </r>
  </si>
  <si>
    <r>
      <t xml:space="preserve">    10309 </t>
    </r>
    <r>
      <rPr>
        <sz val="11"/>
        <rFont val="宋体"/>
        <family val="0"/>
      </rPr>
      <t>政府住房基金收入</t>
    </r>
  </si>
  <si>
    <r>
      <t xml:space="preserve">    10399 </t>
    </r>
    <r>
      <rPr>
        <sz val="11"/>
        <rFont val="宋体"/>
        <family val="0"/>
      </rPr>
      <t>其他收入</t>
    </r>
  </si>
  <si>
    <r>
      <t xml:space="preserve">110 </t>
    </r>
    <r>
      <rPr>
        <sz val="11"/>
        <rFont val="宋体"/>
        <family val="0"/>
      </rPr>
      <t>转移性收入</t>
    </r>
  </si>
  <si>
    <r>
      <t xml:space="preserve">    11001 </t>
    </r>
    <r>
      <rPr>
        <sz val="11"/>
        <rFont val="宋体"/>
        <family val="0"/>
      </rPr>
      <t>返还性收入</t>
    </r>
  </si>
  <si>
    <r>
      <t xml:space="preserve">    11002 </t>
    </r>
    <r>
      <rPr>
        <sz val="11"/>
        <rFont val="宋体"/>
        <family val="0"/>
      </rPr>
      <t>一般性转移支付收入</t>
    </r>
  </si>
  <si>
    <r>
      <t xml:space="preserve">    11003 </t>
    </r>
    <r>
      <rPr>
        <sz val="11"/>
        <rFont val="宋体"/>
        <family val="0"/>
      </rPr>
      <t>专项转移支付收入</t>
    </r>
  </si>
  <si>
    <r>
      <t xml:space="preserve">    11008 </t>
    </r>
    <r>
      <rPr>
        <sz val="11"/>
        <rFont val="宋体"/>
        <family val="0"/>
      </rPr>
      <t>上年结余收入</t>
    </r>
  </si>
  <si>
    <r>
      <t xml:space="preserve">    11009 </t>
    </r>
    <r>
      <rPr>
        <sz val="11"/>
        <rFont val="宋体"/>
        <family val="0"/>
      </rPr>
      <t>调入资金</t>
    </r>
  </si>
  <si>
    <r>
      <t xml:space="preserve">    11011 </t>
    </r>
    <r>
      <rPr>
        <sz val="11"/>
        <rFont val="宋体"/>
        <family val="0"/>
      </rPr>
      <t>债券转贷收入</t>
    </r>
  </si>
  <si>
    <t>项目</t>
  </si>
  <si>
    <t>决算数</t>
  </si>
  <si>
    <t>快报数</t>
  </si>
  <si>
    <r>
      <t>2015</t>
    </r>
    <r>
      <rPr>
        <sz val="11"/>
        <rFont val="宋体"/>
        <family val="0"/>
      </rPr>
      <t>年</t>
    </r>
  </si>
  <si>
    <r>
      <t>2016</t>
    </r>
    <r>
      <rPr>
        <sz val="11"/>
        <rFont val="宋体"/>
        <family val="0"/>
      </rPr>
      <t>年</t>
    </r>
  </si>
  <si>
    <r>
      <t>比上年</t>
    </r>
    <r>
      <rPr>
        <sz val="11"/>
        <rFont val="Times New Roman"/>
        <family val="1"/>
      </rPr>
      <t>%</t>
    </r>
  </si>
  <si>
    <r>
      <t xml:space="preserve">201 </t>
    </r>
    <r>
      <rPr>
        <sz val="11"/>
        <rFont val="宋体"/>
        <family val="0"/>
      </rPr>
      <t>一般公共服务支出</t>
    </r>
  </si>
  <si>
    <r>
      <t xml:space="preserve">    20101 </t>
    </r>
    <r>
      <rPr>
        <sz val="11"/>
        <rFont val="宋体"/>
        <family val="0"/>
      </rPr>
      <t>人大事务</t>
    </r>
  </si>
  <si>
    <r>
      <t xml:space="preserve">    20102 </t>
    </r>
    <r>
      <rPr>
        <sz val="11"/>
        <rFont val="宋体"/>
        <family val="0"/>
      </rPr>
      <t>政协事务</t>
    </r>
  </si>
  <si>
    <r>
      <t xml:space="preserve">    20103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</si>
  <si>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20104 </t>
    </r>
    <r>
      <rPr>
        <sz val="11"/>
        <rFont val="宋体"/>
        <family val="0"/>
      </rPr>
      <t>发展与改革事务</t>
    </r>
  </si>
  <si>
    <r>
      <t xml:space="preserve">    20105 </t>
    </r>
    <r>
      <rPr>
        <sz val="11"/>
        <rFont val="宋体"/>
        <family val="0"/>
      </rPr>
      <t>统计信息事务</t>
    </r>
  </si>
  <si>
    <r>
      <t xml:space="preserve">    20106 </t>
    </r>
    <r>
      <rPr>
        <sz val="11"/>
        <rFont val="宋体"/>
        <family val="0"/>
      </rPr>
      <t>财政事务</t>
    </r>
  </si>
  <si>
    <r>
      <t xml:space="preserve">    20107 </t>
    </r>
    <r>
      <rPr>
        <sz val="11"/>
        <rFont val="宋体"/>
        <family val="0"/>
      </rPr>
      <t>税收事务</t>
    </r>
  </si>
  <si>
    <r>
      <t xml:space="preserve">    20108 </t>
    </r>
    <r>
      <rPr>
        <sz val="11"/>
        <rFont val="宋体"/>
        <family val="0"/>
      </rPr>
      <t>审计事务</t>
    </r>
  </si>
  <si>
    <r>
      <t xml:space="preserve">    20110 </t>
    </r>
    <r>
      <rPr>
        <sz val="11"/>
        <rFont val="宋体"/>
        <family val="0"/>
      </rPr>
      <t>人力资源事务</t>
    </r>
  </si>
  <si>
    <r>
      <t xml:space="preserve">    20111 </t>
    </r>
    <r>
      <rPr>
        <sz val="11"/>
        <rFont val="宋体"/>
        <family val="0"/>
      </rPr>
      <t>纪检监察事务</t>
    </r>
  </si>
  <si>
    <r>
      <t xml:space="preserve">    20113 </t>
    </r>
    <r>
      <rPr>
        <sz val="11"/>
        <rFont val="宋体"/>
        <family val="0"/>
      </rPr>
      <t>商贸事务</t>
    </r>
  </si>
  <si>
    <r>
      <t xml:space="preserve">    20114 </t>
    </r>
    <r>
      <rPr>
        <sz val="11"/>
        <rFont val="宋体"/>
        <family val="0"/>
      </rPr>
      <t>知识产权事务</t>
    </r>
  </si>
  <si>
    <r>
      <t xml:space="preserve">    20115 </t>
    </r>
    <r>
      <rPr>
        <sz val="11"/>
        <rFont val="宋体"/>
        <family val="0"/>
      </rPr>
      <t>工商行政管理事务</t>
    </r>
  </si>
  <si>
    <r>
      <t xml:space="preserve">    20117 </t>
    </r>
    <r>
      <rPr>
        <sz val="11"/>
        <rFont val="宋体"/>
        <family val="0"/>
      </rPr>
      <t>质量技术监督与检验检疫事务</t>
    </r>
  </si>
  <si>
    <r>
      <t xml:space="preserve">    20123 </t>
    </r>
    <r>
      <rPr>
        <sz val="11"/>
        <rFont val="宋体"/>
        <family val="0"/>
      </rPr>
      <t>民族事务</t>
    </r>
  </si>
  <si>
    <r>
      <t xml:space="preserve">    20124 </t>
    </r>
    <r>
      <rPr>
        <sz val="11"/>
        <rFont val="宋体"/>
        <family val="0"/>
      </rPr>
      <t>宗教事务</t>
    </r>
  </si>
  <si>
    <r>
      <t xml:space="preserve">    20126 </t>
    </r>
    <r>
      <rPr>
        <sz val="11"/>
        <rFont val="宋体"/>
        <family val="0"/>
      </rPr>
      <t>档案事务</t>
    </r>
  </si>
  <si>
    <r>
      <t xml:space="preserve">    20128 </t>
    </r>
    <r>
      <rPr>
        <sz val="11"/>
        <rFont val="宋体"/>
        <family val="0"/>
      </rPr>
      <t>民主党派及工商联事务</t>
    </r>
  </si>
  <si>
    <r>
      <t xml:space="preserve">    20129 </t>
    </r>
    <r>
      <rPr>
        <sz val="11"/>
        <rFont val="宋体"/>
        <family val="0"/>
      </rPr>
      <t>群众团体事务</t>
    </r>
  </si>
  <si>
    <r>
      <t xml:space="preserve">    20131 </t>
    </r>
    <r>
      <rPr>
        <sz val="11"/>
        <rFont val="宋体"/>
        <family val="0"/>
      </rPr>
      <t>党委办公厅（室）及相关机构事务</t>
    </r>
  </si>
  <si>
    <r>
      <t xml:space="preserve">    20132 </t>
    </r>
    <r>
      <rPr>
        <sz val="11"/>
        <rFont val="宋体"/>
        <family val="0"/>
      </rPr>
      <t>组织事务</t>
    </r>
  </si>
  <si>
    <r>
      <t xml:space="preserve">    20133 </t>
    </r>
    <r>
      <rPr>
        <sz val="11"/>
        <rFont val="宋体"/>
        <family val="0"/>
      </rPr>
      <t>宣传事务</t>
    </r>
  </si>
  <si>
    <r>
      <t xml:space="preserve">    20134 </t>
    </r>
    <r>
      <rPr>
        <sz val="11"/>
        <rFont val="宋体"/>
        <family val="0"/>
      </rPr>
      <t>统战事务</t>
    </r>
  </si>
  <si>
    <r>
      <t xml:space="preserve">    20136 </t>
    </r>
    <r>
      <rPr>
        <sz val="11"/>
        <rFont val="宋体"/>
        <family val="0"/>
      </rPr>
      <t>其他共产党事务支出</t>
    </r>
  </si>
  <si>
    <r>
      <t xml:space="preserve">    20199 </t>
    </r>
    <r>
      <rPr>
        <sz val="11"/>
        <rFont val="宋体"/>
        <family val="0"/>
      </rPr>
      <t>其他一般公共服务支出</t>
    </r>
  </si>
  <si>
    <r>
      <t xml:space="preserve">203 </t>
    </r>
    <r>
      <rPr>
        <sz val="11"/>
        <rFont val="宋体"/>
        <family val="0"/>
      </rPr>
      <t>国防支出</t>
    </r>
  </si>
  <si>
    <r>
      <t xml:space="preserve">204 </t>
    </r>
    <r>
      <rPr>
        <sz val="11"/>
        <rFont val="宋体"/>
        <family val="0"/>
      </rPr>
      <t>公共安全支出</t>
    </r>
  </si>
  <si>
    <r>
      <t xml:space="preserve">    20401 </t>
    </r>
    <r>
      <rPr>
        <sz val="11"/>
        <rFont val="宋体"/>
        <family val="0"/>
      </rPr>
      <t>武装警察</t>
    </r>
  </si>
  <si>
    <r>
      <t xml:space="preserve">    20402 </t>
    </r>
    <r>
      <rPr>
        <sz val="11"/>
        <rFont val="宋体"/>
        <family val="0"/>
      </rPr>
      <t>公安</t>
    </r>
  </si>
  <si>
    <r>
      <t xml:space="preserve">    20404 </t>
    </r>
    <r>
      <rPr>
        <sz val="11"/>
        <rFont val="宋体"/>
        <family val="0"/>
      </rPr>
      <t>检察</t>
    </r>
  </si>
  <si>
    <r>
      <t xml:space="preserve">    20405 </t>
    </r>
    <r>
      <rPr>
        <sz val="11"/>
        <rFont val="宋体"/>
        <family val="0"/>
      </rPr>
      <t>法院</t>
    </r>
  </si>
  <si>
    <r>
      <t xml:space="preserve">    20406 </t>
    </r>
    <r>
      <rPr>
        <sz val="11"/>
        <rFont val="宋体"/>
        <family val="0"/>
      </rPr>
      <t>司法</t>
    </r>
  </si>
  <si>
    <r>
      <t xml:space="preserve">    20499 </t>
    </r>
    <r>
      <rPr>
        <sz val="11"/>
        <rFont val="宋体"/>
        <family val="0"/>
      </rPr>
      <t>其他公共安全支出</t>
    </r>
  </si>
  <si>
    <r>
      <t xml:space="preserve">205 </t>
    </r>
    <r>
      <rPr>
        <sz val="11"/>
        <rFont val="宋体"/>
        <family val="0"/>
      </rPr>
      <t>教育支出</t>
    </r>
  </si>
  <si>
    <r>
      <t xml:space="preserve">    20501 </t>
    </r>
    <r>
      <rPr>
        <sz val="11"/>
        <rFont val="宋体"/>
        <family val="0"/>
      </rPr>
      <t>教育管理事务</t>
    </r>
  </si>
  <si>
    <r>
      <t xml:space="preserve">    20502 </t>
    </r>
    <r>
      <rPr>
        <sz val="11"/>
        <rFont val="宋体"/>
        <family val="0"/>
      </rPr>
      <t>普通教育</t>
    </r>
  </si>
  <si>
    <r>
      <t xml:space="preserve">    20503 </t>
    </r>
    <r>
      <rPr>
        <sz val="11"/>
        <rFont val="宋体"/>
        <family val="0"/>
      </rPr>
      <t>职业教育</t>
    </r>
  </si>
  <si>
    <r>
      <t xml:space="preserve">    20504 </t>
    </r>
    <r>
      <rPr>
        <sz val="11"/>
        <rFont val="宋体"/>
        <family val="0"/>
      </rPr>
      <t>成人教育</t>
    </r>
  </si>
  <si>
    <r>
      <t xml:space="preserve">    20507 </t>
    </r>
    <r>
      <rPr>
        <sz val="11"/>
        <rFont val="宋体"/>
        <family val="0"/>
      </rPr>
      <t>特殊教育</t>
    </r>
  </si>
  <si>
    <r>
      <t xml:space="preserve">    20508 </t>
    </r>
    <r>
      <rPr>
        <sz val="11"/>
        <rFont val="宋体"/>
        <family val="0"/>
      </rPr>
      <t>教师进修及干部继续教育</t>
    </r>
  </si>
  <si>
    <r>
      <t xml:space="preserve">    20509 </t>
    </r>
    <r>
      <rPr>
        <sz val="11"/>
        <rFont val="宋体"/>
        <family val="0"/>
      </rPr>
      <t>教育费附加安排的支出</t>
    </r>
  </si>
  <si>
    <r>
      <t xml:space="preserve">    20599 </t>
    </r>
    <r>
      <rPr>
        <sz val="11"/>
        <rFont val="宋体"/>
        <family val="0"/>
      </rPr>
      <t>其他教育支出支出</t>
    </r>
  </si>
  <si>
    <r>
      <t xml:space="preserve">206 </t>
    </r>
    <r>
      <rPr>
        <sz val="11"/>
        <rFont val="宋体"/>
        <family val="0"/>
      </rPr>
      <t>科学技术支出</t>
    </r>
  </si>
  <si>
    <r>
      <t xml:space="preserve">    20601 </t>
    </r>
    <r>
      <rPr>
        <sz val="11"/>
        <rFont val="宋体"/>
        <family val="0"/>
      </rPr>
      <t>科学技术管理事务</t>
    </r>
  </si>
  <si>
    <r>
      <t xml:space="preserve">    20603 </t>
    </r>
    <r>
      <rPr>
        <sz val="11"/>
        <rFont val="宋体"/>
        <family val="0"/>
      </rPr>
      <t>应用研究</t>
    </r>
  </si>
  <si>
    <r>
      <t xml:space="preserve">    20604 </t>
    </r>
    <r>
      <rPr>
        <sz val="11"/>
        <rFont val="宋体"/>
        <family val="0"/>
      </rPr>
      <t>技术研究与开发</t>
    </r>
  </si>
  <si>
    <r>
      <t xml:space="preserve">    20605 </t>
    </r>
    <r>
      <rPr>
        <sz val="11"/>
        <rFont val="宋体"/>
        <family val="0"/>
      </rPr>
      <t>科技条件与服务</t>
    </r>
  </si>
  <si>
    <r>
      <t xml:space="preserve">    20606 </t>
    </r>
    <r>
      <rPr>
        <sz val="11"/>
        <rFont val="宋体"/>
        <family val="0"/>
      </rPr>
      <t>社会科学</t>
    </r>
  </si>
  <si>
    <r>
      <t xml:space="preserve">    20607 </t>
    </r>
    <r>
      <rPr>
        <sz val="11"/>
        <rFont val="宋体"/>
        <family val="0"/>
      </rPr>
      <t>科学技术普及</t>
    </r>
  </si>
  <si>
    <r>
      <t xml:space="preserve">    20608 </t>
    </r>
    <r>
      <rPr>
        <sz val="11"/>
        <rFont val="宋体"/>
        <family val="0"/>
      </rPr>
      <t>科技交流与合作</t>
    </r>
  </si>
  <si>
    <r>
      <t xml:space="preserve">    20609 </t>
    </r>
    <r>
      <rPr>
        <sz val="11"/>
        <rFont val="宋体"/>
        <family val="0"/>
      </rPr>
      <t>科技重大专项</t>
    </r>
  </si>
  <si>
    <r>
      <t xml:space="preserve">    20699 </t>
    </r>
    <r>
      <rPr>
        <sz val="11"/>
        <rFont val="宋体"/>
        <family val="0"/>
      </rPr>
      <t>其他科学技术支出</t>
    </r>
  </si>
  <si>
    <r>
      <t xml:space="preserve">207 </t>
    </r>
    <r>
      <rPr>
        <sz val="11"/>
        <rFont val="宋体"/>
        <family val="0"/>
      </rPr>
      <t>文化体育与传媒支出</t>
    </r>
  </si>
  <si>
    <r>
      <t xml:space="preserve">    20701 </t>
    </r>
    <r>
      <rPr>
        <sz val="11"/>
        <rFont val="宋体"/>
        <family val="0"/>
      </rPr>
      <t>文化</t>
    </r>
  </si>
  <si>
    <r>
      <t xml:space="preserve">    20702 </t>
    </r>
    <r>
      <rPr>
        <sz val="11"/>
        <rFont val="宋体"/>
        <family val="0"/>
      </rPr>
      <t>文物</t>
    </r>
  </si>
  <si>
    <r>
      <t xml:space="preserve">    20703 </t>
    </r>
    <r>
      <rPr>
        <sz val="11"/>
        <rFont val="宋体"/>
        <family val="0"/>
      </rPr>
      <t>体育</t>
    </r>
  </si>
  <si>
    <r>
      <t xml:space="preserve">    20704 </t>
    </r>
    <r>
      <rPr>
        <sz val="11"/>
        <rFont val="宋体"/>
        <family val="0"/>
      </rPr>
      <t>新闻出版广播影视</t>
    </r>
  </si>
  <si>
    <r>
      <t xml:space="preserve">    20799 </t>
    </r>
    <r>
      <rPr>
        <sz val="11"/>
        <rFont val="宋体"/>
        <family val="0"/>
      </rPr>
      <t>其他文化体育与传媒支出</t>
    </r>
  </si>
  <si>
    <r>
      <t xml:space="preserve">208 </t>
    </r>
    <r>
      <rPr>
        <sz val="11"/>
        <rFont val="宋体"/>
        <family val="0"/>
      </rPr>
      <t>社会保障和就业支出</t>
    </r>
  </si>
  <si>
    <r>
      <t xml:space="preserve">    20801 </t>
    </r>
    <r>
      <rPr>
        <sz val="11"/>
        <rFont val="宋体"/>
        <family val="0"/>
      </rPr>
      <t>人力资源和社会保障管理事务</t>
    </r>
  </si>
  <si>
    <r>
      <t xml:space="preserve">    20802 </t>
    </r>
    <r>
      <rPr>
        <sz val="11"/>
        <rFont val="宋体"/>
        <family val="0"/>
      </rPr>
      <t>民政管理事务</t>
    </r>
  </si>
  <si>
    <r>
      <t xml:space="preserve">    20803 </t>
    </r>
    <r>
      <rPr>
        <sz val="11"/>
        <rFont val="宋体"/>
        <family val="0"/>
      </rPr>
      <t>财政对社会保险基金的补助</t>
    </r>
  </si>
  <si>
    <r>
      <t xml:space="preserve">    20805 </t>
    </r>
    <r>
      <rPr>
        <sz val="11"/>
        <rFont val="宋体"/>
        <family val="0"/>
      </rPr>
      <t>行政事业单位离退休</t>
    </r>
  </si>
  <si>
    <r>
      <t xml:space="preserve">    20806 </t>
    </r>
    <r>
      <rPr>
        <sz val="11"/>
        <rFont val="宋体"/>
        <family val="0"/>
      </rPr>
      <t>企业改革补助</t>
    </r>
  </si>
  <si>
    <r>
      <t xml:space="preserve">    20807 </t>
    </r>
    <r>
      <rPr>
        <sz val="11"/>
        <rFont val="宋体"/>
        <family val="0"/>
      </rPr>
      <t>就业补助</t>
    </r>
  </si>
  <si>
    <r>
      <t xml:space="preserve">    20808 </t>
    </r>
    <r>
      <rPr>
        <sz val="11"/>
        <rFont val="宋体"/>
        <family val="0"/>
      </rPr>
      <t>抚恤</t>
    </r>
  </si>
  <si>
    <r>
      <t xml:space="preserve">    20809 </t>
    </r>
    <r>
      <rPr>
        <sz val="11"/>
        <rFont val="宋体"/>
        <family val="0"/>
      </rPr>
      <t>退役安置</t>
    </r>
  </si>
  <si>
    <r>
      <t xml:space="preserve">    20810 </t>
    </r>
    <r>
      <rPr>
        <sz val="11"/>
        <rFont val="宋体"/>
        <family val="0"/>
      </rPr>
      <t>社会福利</t>
    </r>
  </si>
  <si>
    <r>
      <t xml:space="preserve">    20811 </t>
    </r>
    <r>
      <rPr>
        <sz val="11"/>
        <rFont val="宋体"/>
        <family val="0"/>
      </rPr>
      <t>残疾人事业</t>
    </r>
  </si>
  <si>
    <r>
      <t xml:space="preserve">    20815 </t>
    </r>
    <r>
      <rPr>
        <sz val="11"/>
        <rFont val="宋体"/>
        <family val="0"/>
      </rPr>
      <t>自然灾害生活救助</t>
    </r>
  </si>
  <si>
    <r>
      <t xml:space="preserve">    20816 </t>
    </r>
    <r>
      <rPr>
        <sz val="11"/>
        <rFont val="宋体"/>
        <family val="0"/>
      </rPr>
      <t>红十字事业</t>
    </r>
  </si>
  <si>
    <r>
      <t xml:space="preserve">    20819 </t>
    </r>
    <r>
      <rPr>
        <sz val="11"/>
        <rFont val="宋体"/>
        <family val="0"/>
      </rPr>
      <t>最低生活保障</t>
    </r>
  </si>
  <si>
    <r>
      <t xml:space="preserve">    20820 </t>
    </r>
    <r>
      <rPr>
        <sz val="11"/>
        <rFont val="宋体"/>
        <family val="0"/>
      </rPr>
      <t>临时救助</t>
    </r>
  </si>
  <si>
    <r>
      <t xml:space="preserve">    20825 </t>
    </r>
    <r>
      <rPr>
        <sz val="11"/>
        <rFont val="宋体"/>
        <family val="0"/>
      </rPr>
      <t>其他生活救助</t>
    </r>
  </si>
  <si>
    <r>
      <t xml:space="preserve">    20899 </t>
    </r>
    <r>
      <rPr>
        <sz val="11"/>
        <rFont val="宋体"/>
        <family val="0"/>
      </rPr>
      <t>其他社会保障和就业支出</t>
    </r>
  </si>
  <si>
    <r>
      <t xml:space="preserve">210 </t>
    </r>
    <r>
      <rPr>
        <sz val="11"/>
        <rFont val="宋体"/>
        <family val="0"/>
      </rPr>
      <t>医疗卫生与计划生育支出</t>
    </r>
  </si>
  <si>
    <r>
      <t xml:space="preserve">    21001 </t>
    </r>
    <r>
      <rPr>
        <sz val="11"/>
        <rFont val="宋体"/>
        <family val="0"/>
      </rPr>
      <t>医疗卫生与计划生育管理事务</t>
    </r>
  </si>
  <si>
    <r>
      <t xml:space="preserve">    21002 </t>
    </r>
    <r>
      <rPr>
        <sz val="11"/>
        <rFont val="宋体"/>
        <family val="0"/>
      </rPr>
      <t>公立医院</t>
    </r>
  </si>
  <si>
    <r>
      <t xml:space="preserve">    21003 </t>
    </r>
    <r>
      <rPr>
        <sz val="11"/>
        <rFont val="宋体"/>
        <family val="0"/>
      </rPr>
      <t>基层医疗卫生机构</t>
    </r>
  </si>
  <si>
    <r>
      <t xml:space="preserve">    21004 </t>
    </r>
    <r>
      <rPr>
        <sz val="11"/>
        <rFont val="宋体"/>
        <family val="0"/>
      </rPr>
      <t>公共卫生</t>
    </r>
  </si>
  <si>
    <r>
      <t xml:space="preserve">    21005 </t>
    </r>
    <r>
      <rPr>
        <sz val="11"/>
        <rFont val="宋体"/>
        <family val="0"/>
      </rPr>
      <t>医疗保障</t>
    </r>
  </si>
  <si>
    <r>
      <t xml:space="preserve">    21006 </t>
    </r>
    <r>
      <rPr>
        <sz val="11"/>
        <rFont val="宋体"/>
        <family val="0"/>
      </rPr>
      <t>中医药</t>
    </r>
  </si>
  <si>
    <r>
      <t xml:space="preserve">    21007 </t>
    </r>
    <r>
      <rPr>
        <sz val="11"/>
        <rFont val="宋体"/>
        <family val="0"/>
      </rPr>
      <t>计划生育事务</t>
    </r>
  </si>
  <si>
    <r>
      <t xml:space="preserve">    21010 </t>
    </r>
    <r>
      <rPr>
        <sz val="11"/>
        <rFont val="宋体"/>
        <family val="0"/>
      </rPr>
      <t>食品和药品监督管理事务</t>
    </r>
  </si>
  <si>
    <r>
      <t xml:space="preserve">    21099 </t>
    </r>
    <r>
      <rPr>
        <sz val="11"/>
        <rFont val="宋体"/>
        <family val="0"/>
      </rPr>
      <t>其他医疗卫生与计划生育支出</t>
    </r>
  </si>
  <si>
    <r>
      <t xml:space="preserve">211 </t>
    </r>
    <r>
      <rPr>
        <sz val="11"/>
        <rFont val="宋体"/>
        <family val="0"/>
      </rPr>
      <t>节能环保支出</t>
    </r>
  </si>
  <si>
    <r>
      <t xml:space="preserve">    21101 </t>
    </r>
    <r>
      <rPr>
        <sz val="11"/>
        <rFont val="宋体"/>
        <family val="0"/>
      </rPr>
      <t>环境保护管理事务</t>
    </r>
  </si>
  <si>
    <r>
      <t xml:space="preserve">    21102 </t>
    </r>
    <r>
      <rPr>
        <sz val="11"/>
        <rFont val="宋体"/>
        <family val="0"/>
      </rPr>
      <t>环境监测与监察</t>
    </r>
  </si>
  <si>
    <r>
      <t xml:space="preserve">    21103 </t>
    </r>
    <r>
      <rPr>
        <sz val="11"/>
        <rFont val="宋体"/>
        <family val="0"/>
      </rPr>
      <t>污染防治</t>
    </r>
  </si>
  <si>
    <r>
      <t xml:space="preserve">    21104 </t>
    </r>
    <r>
      <rPr>
        <sz val="11"/>
        <rFont val="宋体"/>
        <family val="0"/>
      </rPr>
      <t>自然生态保护</t>
    </r>
  </si>
  <si>
    <r>
      <t xml:space="preserve">    21105 </t>
    </r>
    <r>
      <rPr>
        <sz val="11"/>
        <rFont val="宋体"/>
        <family val="0"/>
      </rPr>
      <t>天然林保护</t>
    </r>
  </si>
  <si>
    <r>
      <t xml:space="preserve">    21106 </t>
    </r>
    <r>
      <rPr>
        <sz val="11"/>
        <rFont val="宋体"/>
        <family val="0"/>
      </rPr>
      <t>退耕还林</t>
    </r>
  </si>
  <si>
    <r>
      <t xml:space="preserve">    21109</t>
    </r>
    <r>
      <rPr>
        <sz val="11"/>
        <rFont val="宋体"/>
        <family val="0"/>
      </rPr>
      <t>已垦草原退耕还草</t>
    </r>
  </si>
  <si>
    <r>
      <t xml:space="preserve">    21110 </t>
    </r>
    <r>
      <rPr>
        <sz val="11"/>
        <rFont val="宋体"/>
        <family val="0"/>
      </rPr>
      <t>能源节约利用</t>
    </r>
  </si>
  <si>
    <r>
      <t xml:space="preserve">    21111 </t>
    </r>
    <r>
      <rPr>
        <sz val="11"/>
        <rFont val="宋体"/>
        <family val="0"/>
      </rPr>
      <t>污染减排</t>
    </r>
  </si>
  <si>
    <r>
      <t xml:space="preserve">    21199  </t>
    </r>
    <r>
      <rPr>
        <sz val="11"/>
        <rFont val="宋体"/>
        <family val="0"/>
      </rPr>
      <t>其他节能环保支出</t>
    </r>
  </si>
  <si>
    <r>
      <t xml:space="preserve">212 </t>
    </r>
    <r>
      <rPr>
        <sz val="11"/>
        <rFont val="宋体"/>
        <family val="0"/>
      </rPr>
      <t>城乡社区支出</t>
    </r>
  </si>
  <si>
    <r>
      <t xml:space="preserve">    21201 </t>
    </r>
    <r>
      <rPr>
        <sz val="11"/>
        <rFont val="宋体"/>
        <family val="0"/>
      </rPr>
      <t>城乡社区管理事务</t>
    </r>
  </si>
  <si>
    <r>
      <t xml:space="preserve">    21202 </t>
    </r>
    <r>
      <rPr>
        <sz val="11"/>
        <rFont val="宋体"/>
        <family val="0"/>
      </rPr>
      <t>城乡社区规划与管理</t>
    </r>
  </si>
  <si>
    <r>
      <t xml:space="preserve">    21203 </t>
    </r>
    <r>
      <rPr>
        <sz val="11"/>
        <rFont val="宋体"/>
        <family val="0"/>
      </rPr>
      <t>城乡社区公共设施</t>
    </r>
  </si>
  <si>
    <r>
      <t xml:space="preserve">    21205 </t>
    </r>
    <r>
      <rPr>
        <sz val="11"/>
        <rFont val="宋体"/>
        <family val="0"/>
      </rPr>
      <t>城乡社区环境卫生</t>
    </r>
  </si>
  <si>
    <r>
      <t xml:space="preserve">    21299 </t>
    </r>
    <r>
      <rPr>
        <sz val="11"/>
        <rFont val="宋体"/>
        <family val="0"/>
      </rPr>
      <t>其他城乡社区支出</t>
    </r>
  </si>
  <si>
    <r>
      <t xml:space="preserve">213 </t>
    </r>
    <r>
      <rPr>
        <sz val="11"/>
        <rFont val="宋体"/>
        <family val="0"/>
      </rPr>
      <t>农林水支出</t>
    </r>
  </si>
  <si>
    <r>
      <t xml:space="preserve">    21301 </t>
    </r>
    <r>
      <rPr>
        <sz val="11"/>
        <rFont val="宋体"/>
        <family val="0"/>
      </rPr>
      <t>农业</t>
    </r>
  </si>
  <si>
    <r>
      <t xml:space="preserve">    21302 </t>
    </r>
    <r>
      <rPr>
        <sz val="11"/>
        <rFont val="宋体"/>
        <family val="0"/>
      </rPr>
      <t>林业</t>
    </r>
  </si>
  <si>
    <r>
      <t xml:space="preserve">    21303 </t>
    </r>
    <r>
      <rPr>
        <sz val="11"/>
        <rFont val="宋体"/>
        <family val="0"/>
      </rPr>
      <t>水利</t>
    </r>
  </si>
  <si>
    <r>
      <t xml:space="preserve">    21305 </t>
    </r>
    <r>
      <rPr>
        <sz val="11"/>
        <rFont val="宋体"/>
        <family val="0"/>
      </rPr>
      <t>扶贫</t>
    </r>
  </si>
  <si>
    <r>
      <t xml:space="preserve">    21306 </t>
    </r>
    <r>
      <rPr>
        <sz val="11"/>
        <rFont val="宋体"/>
        <family val="0"/>
      </rPr>
      <t>农业综合开发</t>
    </r>
  </si>
  <si>
    <r>
      <t xml:space="preserve">    21307 </t>
    </r>
    <r>
      <rPr>
        <sz val="11"/>
        <rFont val="宋体"/>
        <family val="0"/>
      </rPr>
      <t>农村综合改革</t>
    </r>
  </si>
  <si>
    <r>
      <t xml:space="preserve">    21308 </t>
    </r>
    <r>
      <rPr>
        <sz val="11"/>
        <rFont val="宋体"/>
        <family val="0"/>
      </rPr>
      <t>普惠金融发展支出</t>
    </r>
  </si>
  <si>
    <r>
      <t xml:space="preserve">    21399 </t>
    </r>
    <r>
      <rPr>
        <sz val="11"/>
        <rFont val="宋体"/>
        <family val="0"/>
      </rPr>
      <t>其他农林水事务支出</t>
    </r>
  </si>
  <si>
    <r>
      <t xml:space="preserve">214 </t>
    </r>
    <r>
      <rPr>
        <sz val="11"/>
        <rFont val="宋体"/>
        <family val="0"/>
      </rPr>
      <t>交通运输支出</t>
    </r>
  </si>
  <si>
    <r>
      <t xml:space="preserve">    21401 </t>
    </r>
    <r>
      <rPr>
        <sz val="11"/>
        <rFont val="宋体"/>
        <family val="0"/>
      </rPr>
      <t>公路水路运输</t>
    </r>
  </si>
  <si>
    <r>
      <t xml:space="preserve">    21402 </t>
    </r>
    <r>
      <rPr>
        <sz val="11"/>
        <rFont val="宋体"/>
        <family val="0"/>
      </rPr>
      <t>铁路运输</t>
    </r>
  </si>
  <si>
    <r>
      <t xml:space="preserve">    21404 </t>
    </r>
    <r>
      <rPr>
        <sz val="11"/>
        <rFont val="宋体"/>
        <family val="0"/>
      </rPr>
      <t>石油价格改革对交通运输的补贴</t>
    </r>
  </si>
  <si>
    <r>
      <t xml:space="preserve">    21406 </t>
    </r>
    <r>
      <rPr>
        <sz val="11"/>
        <rFont val="宋体"/>
        <family val="0"/>
      </rPr>
      <t>车辆购置税支出</t>
    </r>
  </si>
  <si>
    <r>
      <t xml:space="preserve">215 </t>
    </r>
    <r>
      <rPr>
        <sz val="11"/>
        <rFont val="宋体"/>
        <family val="0"/>
      </rPr>
      <t>资源勘探电力信息等支出</t>
    </r>
  </si>
  <si>
    <r>
      <t xml:space="preserve">    21501</t>
    </r>
    <r>
      <rPr>
        <sz val="11"/>
        <rFont val="宋体"/>
        <family val="0"/>
      </rPr>
      <t>资源勘探开发</t>
    </r>
  </si>
  <si>
    <r>
      <t xml:space="preserve">    21502 </t>
    </r>
    <r>
      <rPr>
        <sz val="11"/>
        <rFont val="宋体"/>
        <family val="0"/>
      </rPr>
      <t>制造业</t>
    </r>
  </si>
  <si>
    <r>
      <t xml:space="preserve">    21505 </t>
    </r>
    <r>
      <rPr>
        <sz val="11"/>
        <rFont val="宋体"/>
        <family val="0"/>
      </rPr>
      <t>工业和信息产业监管支出</t>
    </r>
  </si>
  <si>
    <r>
      <t xml:space="preserve">    21506 </t>
    </r>
    <r>
      <rPr>
        <sz val="11"/>
        <rFont val="宋体"/>
        <family val="0"/>
      </rPr>
      <t>安全生产监管</t>
    </r>
  </si>
  <si>
    <r>
      <t xml:space="preserve">    21507 </t>
    </r>
    <r>
      <rPr>
        <sz val="11"/>
        <rFont val="宋体"/>
        <family val="0"/>
      </rPr>
      <t>国有资产监管</t>
    </r>
  </si>
  <si>
    <r>
      <t xml:space="preserve">    21508 </t>
    </r>
    <r>
      <rPr>
        <sz val="11"/>
        <rFont val="宋体"/>
        <family val="0"/>
      </rPr>
      <t>支持中小企业发展和管理支出</t>
    </r>
  </si>
  <si>
    <r>
      <t xml:space="preserve">    21599 </t>
    </r>
    <r>
      <rPr>
        <sz val="11"/>
        <rFont val="宋体"/>
        <family val="0"/>
      </rPr>
      <t>其他资源勘探信息等支出</t>
    </r>
  </si>
  <si>
    <r>
      <t xml:space="preserve">216 </t>
    </r>
    <r>
      <rPr>
        <sz val="11"/>
        <rFont val="宋体"/>
        <family val="0"/>
      </rPr>
      <t>商业服务业等支出</t>
    </r>
  </si>
  <si>
    <r>
      <t xml:space="preserve">    21602 </t>
    </r>
    <r>
      <rPr>
        <sz val="11"/>
        <rFont val="宋体"/>
        <family val="0"/>
      </rPr>
      <t>商业流通事务</t>
    </r>
  </si>
  <si>
    <r>
      <t xml:space="preserve">    21605 </t>
    </r>
    <r>
      <rPr>
        <sz val="11"/>
        <rFont val="宋体"/>
        <family val="0"/>
      </rPr>
      <t>旅游业管理与服务支出</t>
    </r>
  </si>
  <si>
    <r>
      <t xml:space="preserve">    21606 </t>
    </r>
    <r>
      <rPr>
        <sz val="11"/>
        <rFont val="宋体"/>
        <family val="0"/>
      </rPr>
      <t>涉外发展服务支出</t>
    </r>
  </si>
  <si>
    <r>
      <t xml:space="preserve">217 </t>
    </r>
    <r>
      <rPr>
        <sz val="11"/>
        <rFont val="宋体"/>
        <family val="0"/>
      </rPr>
      <t>金融支出</t>
    </r>
  </si>
  <si>
    <r>
      <t xml:space="preserve">    21701 </t>
    </r>
    <r>
      <rPr>
        <sz val="11"/>
        <rFont val="宋体"/>
        <family val="0"/>
      </rPr>
      <t>金融部门行政支出</t>
    </r>
  </si>
  <si>
    <r>
      <t xml:space="preserve">    21799 </t>
    </r>
    <r>
      <rPr>
        <sz val="11"/>
        <rFont val="宋体"/>
        <family val="0"/>
      </rPr>
      <t>其他金融支出</t>
    </r>
  </si>
  <si>
    <r>
      <t xml:space="preserve">220 </t>
    </r>
    <r>
      <rPr>
        <sz val="11"/>
        <rFont val="宋体"/>
        <family val="0"/>
      </rPr>
      <t>国土海洋气象等支出</t>
    </r>
  </si>
  <si>
    <r>
      <t xml:space="preserve">    22001 </t>
    </r>
    <r>
      <rPr>
        <sz val="11"/>
        <rFont val="宋体"/>
        <family val="0"/>
      </rPr>
      <t>国土资源事务</t>
    </r>
  </si>
  <si>
    <r>
      <t xml:space="preserve">    22003 </t>
    </r>
    <r>
      <rPr>
        <sz val="11"/>
        <rFont val="宋体"/>
        <family val="0"/>
      </rPr>
      <t>测绘事务</t>
    </r>
  </si>
  <si>
    <r>
      <t xml:space="preserve">    22004 </t>
    </r>
    <r>
      <rPr>
        <sz val="11"/>
        <rFont val="宋体"/>
        <family val="0"/>
      </rPr>
      <t>地震事务</t>
    </r>
  </si>
  <si>
    <r>
      <t xml:space="preserve">    22005 </t>
    </r>
    <r>
      <rPr>
        <sz val="11"/>
        <rFont val="宋体"/>
        <family val="0"/>
      </rPr>
      <t>气象事务</t>
    </r>
  </si>
  <si>
    <r>
      <t xml:space="preserve">221 </t>
    </r>
    <r>
      <rPr>
        <sz val="11"/>
        <rFont val="宋体"/>
        <family val="0"/>
      </rPr>
      <t>住房保障支出</t>
    </r>
  </si>
  <si>
    <r>
      <t xml:space="preserve">    22101 </t>
    </r>
    <r>
      <rPr>
        <sz val="11"/>
        <rFont val="宋体"/>
        <family val="0"/>
      </rPr>
      <t>保障性安居工程支出</t>
    </r>
  </si>
  <si>
    <r>
      <t xml:space="preserve">    22102 </t>
    </r>
    <r>
      <rPr>
        <sz val="11"/>
        <rFont val="宋体"/>
        <family val="0"/>
      </rPr>
      <t>住房改革支出</t>
    </r>
  </si>
  <si>
    <r>
      <t xml:space="preserve">222 </t>
    </r>
    <r>
      <rPr>
        <sz val="11"/>
        <rFont val="宋体"/>
        <family val="0"/>
      </rPr>
      <t>粮油物资储备支出</t>
    </r>
  </si>
  <si>
    <r>
      <t xml:space="preserve">    22201 </t>
    </r>
    <r>
      <rPr>
        <sz val="11"/>
        <rFont val="宋体"/>
        <family val="0"/>
      </rPr>
      <t>粮油事务</t>
    </r>
  </si>
  <si>
    <r>
      <t xml:space="preserve">    22204 </t>
    </r>
    <r>
      <rPr>
        <sz val="11"/>
        <rFont val="宋体"/>
        <family val="0"/>
      </rPr>
      <t>粮油储备</t>
    </r>
  </si>
  <si>
    <r>
      <t xml:space="preserve">    22205 </t>
    </r>
    <r>
      <rPr>
        <sz val="11"/>
        <rFont val="宋体"/>
        <family val="0"/>
      </rPr>
      <t>重要商品储备</t>
    </r>
  </si>
  <si>
    <r>
      <t xml:space="preserve">227 </t>
    </r>
    <r>
      <rPr>
        <sz val="11"/>
        <rFont val="宋体"/>
        <family val="0"/>
      </rPr>
      <t>预备费</t>
    </r>
  </si>
  <si>
    <r>
      <t xml:space="preserve">228 </t>
    </r>
    <r>
      <rPr>
        <sz val="11"/>
        <rFont val="宋体"/>
        <family val="0"/>
      </rPr>
      <t>国债还本付息支出</t>
    </r>
  </si>
  <si>
    <r>
      <t xml:space="preserve">229 </t>
    </r>
    <r>
      <rPr>
        <sz val="11"/>
        <rFont val="宋体"/>
        <family val="0"/>
      </rPr>
      <t>其他支出</t>
    </r>
  </si>
  <si>
    <r>
      <t xml:space="preserve">230 </t>
    </r>
    <r>
      <rPr>
        <sz val="11"/>
        <rFont val="宋体"/>
        <family val="0"/>
      </rPr>
      <t>转移性支出</t>
    </r>
  </si>
  <si>
    <r>
      <t xml:space="preserve">    23002 </t>
    </r>
    <r>
      <rPr>
        <sz val="11"/>
        <rFont val="宋体"/>
        <family val="0"/>
      </rPr>
      <t>一般性转移支付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体制上解</t>
    </r>
    <r>
      <rPr>
        <sz val="11"/>
        <rFont val="Times New Roman"/>
        <family val="1"/>
      </rPr>
      <t>)</t>
    </r>
  </si>
  <si>
    <r>
      <t xml:space="preserve">    23003 </t>
    </r>
    <r>
      <rPr>
        <sz val="11"/>
        <rFont val="宋体"/>
        <family val="0"/>
      </rPr>
      <t>专项转移支付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专项上解</t>
    </r>
    <r>
      <rPr>
        <sz val="11"/>
        <rFont val="Times New Roman"/>
        <family val="1"/>
      </rPr>
      <t>)</t>
    </r>
  </si>
  <si>
    <r>
      <t xml:space="preserve">    23009 </t>
    </r>
    <r>
      <rPr>
        <sz val="11"/>
        <rFont val="宋体"/>
        <family val="0"/>
      </rPr>
      <t>年终结余</t>
    </r>
  </si>
  <si>
    <r>
      <t xml:space="preserve">    23011 </t>
    </r>
    <r>
      <rPr>
        <sz val="11"/>
        <rFont val="宋体"/>
        <family val="0"/>
      </rPr>
      <t>债券转贷支出</t>
    </r>
  </si>
  <si>
    <r>
      <t xml:space="preserve">  </t>
    </r>
    <r>
      <rPr>
        <sz val="11"/>
        <rFont val="宋体"/>
        <family val="0"/>
      </rPr>
      <t>预算稳定调节基金</t>
    </r>
  </si>
  <si>
    <r>
      <t xml:space="preserve">  </t>
    </r>
    <r>
      <rPr>
        <sz val="11"/>
        <rFont val="宋体"/>
        <family val="0"/>
      </rPr>
      <t>预算周转金</t>
    </r>
  </si>
  <si>
    <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</si>
  <si>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r>
      <t xml:space="preserve">1030146 </t>
    </r>
    <r>
      <rPr>
        <sz val="11"/>
        <rFont val="宋体"/>
        <family val="0"/>
      </rPr>
      <t>国有土地收益基金收入</t>
    </r>
  </si>
  <si>
    <r>
      <t xml:space="preserve">1030147 </t>
    </r>
    <r>
      <rPr>
        <sz val="11"/>
        <rFont val="宋体"/>
        <family val="0"/>
      </rPr>
      <t>农业土地开发资金收入</t>
    </r>
  </si>
  <si>
    <r>
      <t xml:space="preserve">1030148 </t>
    </r>
    <r>
      <rPr>
        <sz val="11"/>
        <rFont val="宋体"/>
        <family val="0"/>
      </rPr>
      <t>国有土地使用权出让收入</t>
    </r>
  </si>
  <si>
    <r>
      <t xml:space="preserve">1030199 </t>
    </r>
    <r>
      <rPr>
        <sz val="11"/>
        <rFont val="宋体"/>
        <family val="0"/>
      </rPr>
      <t>其他政府性基金收入</t>
    </r>
  </si>
  <si>
    <r>
      <t xml:space="preserve">    11004 </t>
    </r>
    <r>
      <rPr>
        <sz val="11"/>
        <rFont val="宋体"/>
        <family val="0"/>
      </rPr>
      <t>政府性基金转移收入</t>
    </r>
  </si>
  <si>
    <r>
      <t xml:space="preserve">207 </t>
    </r>
    <r>
      <rPr>
        <sz val="11"/>
        <rFont val="宋体"/>
        <family val="0"/>
      </rPr>
      <t>文化体育与传媒</t>
    </r>
  </si>
  <si>
    <r>
      <t xml:space="preserve">    20706 </t>
    </r>
    <r>
      <rPr>
        <sz val="11"/>
        <rFont val="宋体"/>
        <family val="0"/>
      </rPr>
      <t>文化事业建设费安排的支出</t>
    </r>
  </si>
  <si>
    <r>
      <t xml:space="preserve">    20707 </t>
    </r>
    <r>
      <rPr>
        <sz val="11"/>
        <rFont val="宋体"/>
        <family val="0"/>
      </rPr>
      <t>国家电影事业发展专项资金支出</t>
    </r>
  </si>
  <si>
    <r>
      <t xml:space="preserve">208 </t>
    </r>
    <r>
      <rPr>
        <sz val="11"/>
        <rFont val="宋体"/>
        <family val="0"/>
      </rPr>
      <t>社会保障和就业</t>
    </r>
  </si>
  <si>
    <r>
      <t xml:space="preserve">    20822 </t>
    </r>
    <r>
      <rPr>
        <sz val="11"/>
        <rFont val="宋体"/>
        <family val="0"/>
      </rPr>
      <t>大中型水库移民后期扶持基金支出</t>
    </r>
  </si>
  <si>
    <r>
      <t xml:space="preserve">212 </t>
    </r>
    <r>
      <rPr>
        <sz val="11"/>
        <rFont val="宋体"/>
        <family val="0"/>
      </rPr>
      <t>城乡社区事务</t>
    </r>
  </si>
  <si>
    <r>
      <t xml:space="preserve">    21207 </t>
    </r>
    <r>
      <rPr>
        <sz val="11"/>
        <rFont val="宋体"/>
        <family val="0"/>
      </rPr>
      <t>政府住房基金支出</t>
    </r>
  </si>
  <si>
    <r>
      <t xml:space="preserve">    21208 </t>
    </r>
    <r>
      <rPr>
        <sz val="11"/>
        <rFont val="宋体"/>
        <family val="0"/>
      </rPr>
      <t>国有土地使用权出让收入安排的支出</t>
    </r>
  </si>
  <si>
    <r>
      <t xml:space="preserve">    21210 </t>
    </r>
    <r>
      <rPr>
        <sz val="11"/>
        <rFont val="宋体"/>
        <family val="0"/>
      </rPr>
      <t>国有土地收益基金支出</t>
    </r>
  </si>
  <si>
    <r>
      <t xml:space="preserve">    21211 </t>
    </r>
    <r>
      <rPr>
        <sz val="11"/>
        <rFont val="宋体"/>
        <family val="0"/>
      </rPr>
      <t>农业土地开发资金支出</t>
    </r>
  </si>
  <si>
    <r>
      <t xml:space="preserve">    21212 </t>
    </r>
    <r>
      <rPr>
        <sz val="11"/>
        <rFont val="宋体"/>
        <family val="0"/>
      </rPr>
      <t>新增建设用地有偿使用费安排的支出</t>
    </r>
  </si>
  <si>
    <r>
      <t xml:space="preserve">213 </t>
    </r>
    <r>
      <rPr>
        <sz val="11"/>
        <rFont val="宋体"/>
        <family val="0"/>
      </rPr>
      <t>农林水事务</t>
    </r>
  </si>
  <si>
    <r>
      <t xml:space="preserve"> </t>
    </r>
    <r>
      <rPr>
        <sz val="11"/>
        <rFont val="宋体"/>
        <family val="0"/>
      </rPr>
      <t>表七</t>
    </r>
  </si>
  <si>
    <r>
      <t xml:space="preserve"> </t>
    </r>
    <r>
      <rPr>
        <sz val="11"/>
        <rFont val="宋体"/>
        <family val="0"/>
      </rPr>
      <t>表八</t>
    </r>
  </si>
  <si>
    <t>07</t>
  </si>
  <si>
    <t>国家电影事业发展专项资金及专项对应债务收入安排的支出</t>
  </si>
  <si>
    <t>02</t>
  </si>
  <si>
    <r>
      <t xml:space="preserve">    </t>
    </r>
    <r>
      <rPr>
        <sz val="11"/>
        <color indexed="8"/>
        <rFont val="宋体"/>
        <family val="0"/>
      </rPr>
      <t>资助城市影院</t>
    </r>
  </si>
  <si>
    <t>22</t>
  </si>
  <si>
    <t>大中型水库移民后期扶持基金支出</t>
  </si>
  <si>
    <t>01</t>
  </si>
  <si>
    <r>
      <t xml:space="preserve">    </t>
    </r>
    <r>
      <rPr>
        <sz val="11"/>
        <rFont val="宋体"/>
        <family val="0"/>
      </rPr>
      <t>移民补助</t>
    </r>
  </si>
  <si>
    <t>02</t>
  </si>
  <si>
    <r>
      <t xml:space="preserve">    </t>
    </r>
    <r>
      <rPr>
        <sz val="11"/>
        <rFont val="宋体"/>
        <family val="0"/>
      </rPr>
      <t>基础设施建设和经济发展</t>
    </r>
  </si>
  <si>
    <t>99</t>
  </si>
  <si>
    <r>
      <t xml:space="preserve">    </t>
    </r>
    <r>
      <rPr>
        <sz val="11"/>
        <rFont val="宋体"/>
        <family val="0"/>
      </rPr>
      <t>其他大中型水库移民后期扶持基金支出</t>
    </r>
  </si>
  <si>
    <t>国有土地使用权出让收入及对应专项债务收入安排的支出</t>
  </si>
  <si>
    <r>
      <t xml:space="preserve">    </t>
    </r>
    <r>
      <rPr>
        <sz val="11"/>
        <color indexed="8"/>
        <rFont val="宋体"/>
        <family val="0"/>
      </rPr>
      <t>征地和拆迁补偿支出</t>
    </r>
  </si>
  <si>
    <r>
      <t xml:space="preserve">    </t>
    </r>
    <r>
      <rPr>
        <sz val="11"/>
        <color indexed="8"/>
        <rFont val="宋体"/>
        <family val="0"/>
      </rPr>
      <t>城市建设支出</t>
    </r>
  </si>
  <si>
    <r>
      <t xml:space="preserve">    </t>
    </r>
    <r>
      <rPr>
        <sz val="11"/>
        <color indexed="8"/>
        <rFont val="宋体"/>
        <family val="0"/>
      </rPr>
      <t>农村基础设施建设支出</t>
    </r>
  </si>
  <si>
    <r>
      <t xml:space="preserve">    </t>
    </r>
    <r>
      <rPr>
        <sz val="11"/>
        <color indexed="8"/>
        <rFont val="宋体"/>
        <family val="0"/>
      </rPr>
      <t>土地出让业务支出</t>
    </r>
  </si>
  <si>
    <r>
      <t xml:space="preserve">    </t>
    </r>
    <r>
      <rPr>
        <sz val="11"/>
        <color indexed="8"/>
        <rFont val="宋体"/>
        <family val="0"/>
      </rPr>
      <t>其他国有土地使用权出让收入安排的支出</t>
    </r>
  </si>
  <si>
    <r>
      <t xml:space="preserve">    </t>
    </r>
    <r>
      <rPr>
        <sz val="11"/>
        <rFont val="宋体"/>
        <family val="0"/>
      </rPr>
      <t>耕地开发专项支出</t>
    </r>
  </si>
  <si>
    <t>99</t>
  </si>
  <si>
    <r>
      <t xml:space="preserve">    </t>
    </r>
    <r>
      <rPr>
        <sz val="11"/>
        <rFont val="宋体"/>
        <family val="0"/>
      </rPr>
      <t>其他大中型水库库区基金支出</t>
    </r>
  </si>
  <si>
    <t>旅游发展基金支出</t>
  </si>
  <si>
    <r>
      <t xml:space="preserve">    </t>
    </r>
    <r>
      <rPr>
        <sz val="11"/>
        <color indexed="8"/>
        <rFont val="宋体"/>
        <family val="0"/>
      </rPr>
      <t>地方旅游开发项目补助</t>
    </r>
  </si>
  <si>
    <t>08</t>
  </si>
  <si>
    <t>彩票公益金及对应专项债务收入安排的支出</t>
  </si>
  <si>
    <r>
      <t xml:space="preserve">    </t>
    </r>
    <r>
      <rPr>
        <sz val="11"/>
        <color indexed="8"/>
        <rFont val="宋体"/>
        <family val="0"/>
      </rPr>
      <t>用于社会福利的彩票公益金支出</t>
    </r>
  </si>
  <si>
    <r>
      <t xml:space="preserve">    </t>
    </r>
    <r>
      <rPr>
        <sz val="11"/>
        <rFont val="宋体"/>
        <family val="0"/>
      </rPr>
      <t>用于体育事业的彩票公益金支出</t>
    </r>
  </si>
  <si>
    <r>
      <t xml:space="preserve">    </t>
    </r>
    <r>
      <rPr>
        <sz val="11"/>
        <rFont val="宋体"/>
        <family val="0"/>
      </rPr>
      <t>用于教育事业的彩票公益金支出</t>
    </r>
  </si>
  <si>
    <r>
      <t xml:space="preserve">    </t>
    </r>
    <r>
      <rPr>
        <sz val="11"/>
        <rFont val="宋体"/>
        <family val="0"/>
      </rPr>
      <t>用于残疾人事业的彩票公益金支出</t>
    </r>
  </si>
  <si>
    <r>
      <t xml:space="preserve">    </t>
    </r>
    <r>
      <rPr>
        <sz val="11"/>
        <rFont val="宋体"/>
        <family val="0"/>
      </rPr>
      <t>用于城乡医疗救助的彩票公益金支出</t>
    </r>
  </si>
  <si>
    <r>
      <t xml:space="preserve">  </t>
    </r>
    <r>
      <rPr>
        <sz val="11"/>
        <color indexed="8"/>
        <rFont val="宋体"/>
        <family val="0"/>
      </rPr>
      <t>备注</t>
    </r>
    <r>
      <rPr>
        <sz val="11"/>
        <color indexed="8"/>
        <rFont val="Times New Roman"/>
        <family val="1"/>
      </rPr>
      <t xml:space="preserve">     (</t>
    </r>
    <r>
      <rPr>
        <sz val="11"/>
        <color indexed="8"/>
        <rFont val="宋体"/>
        <family val="0"/>
      </rPr>
      <t>上级专款</t>
    </r>
    <r>
      <rPr>
        <sz val="11"/>
        <color indexed="8"/>
        <rFont val="Times New Roman"/>
        <family val="1"/>
      </rPr>
      <t>)</t>
    </r>
  </si>
  <si>
    <t>工资福利   支出</t>
  </si>
  <si>
    <r>
      <t xml:space="preserve">  </t>
    </r>
    <r>
      <rPr>
        <sz val="11"/>
        <color indexed="8"/>
        <rFont val="宋体"/>
        <family val="0"/>
      </rPr>
      <t>表九</t>
    </r>
  </si>
  <si>
    <r>
      <t xml:space="preserve">    </t>
    </r>
    <r>
      <rPr>
        <sz val="11"/>
        <rFont val="宋体"/>
        <family val="0"/>
      </rPr>
      <t>其中：</t>
    </r>
    <r>
      <rPr>
        <sz val="11"/>
        <rFont val="Times New Roman"/>
        <family val="1"/>
      </rPr>
      <t xml:space="preserve"> 1.</t>
    </r>
    <r>
      <rPr>
        <sz val="11"/>
        <rFont val="宋体"/>
        <family val="0"/>
      </rPr>
      <t>保险费收入</t>
    </r>
  </si>
  <si>
    <r>
      <t xml:space="preserve">                 2.</t>
    </r>
    <r>
      <rPr>
        <sz val="11"/>
        <rFont val="宋体"/>
        <family val="0"/>
      </rPr>
      <t>利息收入</t>
    </r>
  </si>
  <si>
    <r>
      <t xml:space="preserve">                 3.</t>
    </r>
    <r>
      <rPr>
        <sz val="11"/>
        <rFont val="宋体"/>
        <family val="0"/>
      </rPr>
      <t>财政补贴收入</t>
    </r>
  </si>
  <si>
    <r>
      <t xml:space="preserve">                 4.</t>
    </r>
    <r>
      <rPr>
        <sz val="11"/>
        <rFont val="宋体"/>
        <family val="0"/>
      </rPr>
      <t>其他收入</t>
    </r>
  </si>
  <si>
    <r>
      <t xml:space="preserve">                 5.</t>
    </r>
    <r>
      <rPr>
        <sz val="11"/>
        <rFont val="宋体"/>
        <family val="0"/>
      </rPr>
      <t>转移收入</t>
    </r>
  </si>
  <si>
    <r>
      <t xml:space="preserve">    </t>
    </r>
    <r>
      <rPr>
        <sz val="11"/>
        <rFont val="宋体"/>
        <family val="0"/>
      </rPr>
      <t>其中：</t>
    </r>
    <r>
      <rPr>
        <sz val="11"/>
        <rFont val="Times New Roman"/>
        <family val="1"/>
      </rPr>
      <t xml:space="preserve"> 1.</t>
    </r>
    <r>
      <rPr>
        <sz val="11"/>
        <rFont val="宋体"/>
        <family val="0"/>
      </rPr>
      <t>社会保险待遇支出</t>
    </r>
  </si>
  <si>
    <r>
      <t xml:space="preserve">                 2.</t>
    </r>
    <r>
      <rPr>
        <sz val="11"/>
        <rFont val="宋体"/>
        <family val="0"/>
      </rPr>
      <t>转移支出</t>
    </r>
  </si>
  <si>
    <r>
      <t>工伤保险</t>
    </r>
    <r>
      <rPr>
        <sz val="11"/>
        <rFont val="Times New Roman"/>
        <family val="1"/>
      </rPr>
      <t>(0.5%)</t>
    </r>
  </si>
  <si>
    <r>
      <t xml:space="preserve">  </t>
    </r>
    <r>
      <rPr>
        <sz val="11"/>
        <color indexed="8"/>
        <rFont val="宋体"/>
        <family val="0"/>
      </rPr>
      <t>表十</t>
    </r>
  </si>
  <si>
    <r>
      <t>一、人员经费支出（以</t>
    </r>
    <r>
      <rPr>
        <b/>
        <sz val="11"/>
        <rFont val="Times New Roman"/>
        <family val="1"/>
      </rPr>
      <t>2016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月份乘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个月计算）</t>
    </r>
  </si>
  <si>
    <r>
      <t>1</t>
    </r>
    <r>
      <rPr>
        <sz val="11"/>
        <rFont val="宋体"/>
        <family val="0"/>
      </rPr>
      <t>、公务费支出</t>
    </r>
  </si>
  <si>
    <r>
      <t>2</t>
    </r>
    <r>
      <rPr>
        <sz val="11"/>
        <rFont val="宋体"/>
        <family val="0"/>
      </rPr>
      <t>、公共交通费</t>
    </r>
  </si>
  <si>
    <r>
      <t>3</t>
    </r>
    <r>
      <rPr>
        <sz val="11"/>
        <rFont val="宋体"/>
        <family val="0"/>
      </rPr>
      <t>、养车经费支出（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万元／辆</t>
    </r>
    <r>
      <rPr>
        <sz val="11"/>
        <rFont val="Times New Roman"/>
        <family val="1"/>
      </rPr>
      <t>)</t>
    </r>
  </si>
  <si>
    <r>
      <t>1</t>
    </r>
    <r>
      <rPr>
        <sz val="11"/>
        <rFont val="宋体"/>
        <family val="0"/>
      </rPr>
      <t>、全额在职</t>
    </r>
  </si>
  <si>
    <r>
      <t>2</t>
    </r>
    <r>
      <rPr>
        <sz val="11"/>
        <rFont val="宋体"/>
        <family val="0"/>
      </rPr>
      <t>、离退休</t>
    </r>
  </si>
  <si>
    <r>
      <t>基本医疗保险</t>
    </r>
    <r>
      <rPr>
        <sz val="11"/>
        <rFont val="Times New Roman"/>
        <family val="1"/>
      </rPr>
      <t>(9%)</t>
    </r>
  </si>
  <si>
    <r>
      <t>职工医疗补助</t>
    </r>
    <r>
      <rPr>
        <sz val="11"/>
        <rFont val="Times New Roman"/>
        <family val="1"/>
      </rPr>
      <t>(4%)</t>
    </r>
  </si>
  <si>
    <t>人数</t>
  </si>
  <si>
    <t>公务交通补贴</t>
  </si>
  <si>
    <r>
      <t>事业人员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年度奖励性绩效工资</t>
    </r>
  </si>
  <si>
    <t>全年工资支出</t>
  </si>
  <si>
    <t>县本级</t>
  </si>
  <si>
    <t>乡镇级</t>
  </si>
  <si>
    <t>合计</t>
  </si>
  <si>
    <r>
      <t>其中：住房公积金</t>
    </r>
    <r>
      <rPr>
        <sz val="11"/>
        <rFont val="Times New Roman"/>
        <family val="1"/>
      </rPr>
      <t>(12%)</t>
    </r>
  </si>
  <si>
    <r>
      <t>机关工人失业保险</t>
    </r>
    <r>
      <rPr>
        <sz val="11"/>
        <rFont val="Times New Roman"/>
        <family val="1"/>
      </rPr>
      <t>(1%)</t>
    </r>
  </si>
  <si>
    <r>
      <t>大病补充保险</t>
    </r>
    <r>
      <rPr>
        <sz val="11"/>
        <rFont val="Times New Roman"/>
        <family val="1"/>
      </rPr>
      <t>(276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)</t>
    </r>
  </si>
  <si>
    <r>
      <t>职工教育经费</t>
    </r>
    <r>
      <rPr>
        <sz val="11"/>
        <rFont val="Times New Roman"/>
        <family val="1"/>
      </rPr>
      <t>(1.5%)</t>
    </r>
  </si>
  <si>
    <t>支出    总计</t>
  </si>
  <si>
    <t>工资    支出</t>
  </si>
  <si>
    <t>全年  支出</t>
  </si>
  <si>
    <r>
      <t>养老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保险（</t>
    </r>
    <r>
      <rPr>
        <sz val="11"/>
        <rFont val="Times New Roman"/>
        <family val="1"/>
      </rPr>
      <t>20%</t>
    </r>
    <r>
      <rPr>
        <sz val="11"/>
        <rFont val="宋体"/>
        <family val="0"/>
      </rPr>
      <t>）</t>
    </r>
  </si>
  <si>
    <t>序号</t>
  </si>
  <si>
    <t>一、基本民生保障</t>
  </si>
  <si>
    <t>二、农林水专项经费</t>
  </si>
  <si>
    <t>三、行政事业单位保运转专项经费</t>
  </si>
  <si>
    <t>四、偿债准备金</t>
  </si>
  <si>
    <t>五、市政及交通基础设施建设专项经费</t>
  </si>
  <si>
    <t>六、其他专项支出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</si>
  <si>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内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容</t>
    </r>
  </si>
  <si>
    <r>
      <t>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注</t>
    </r>
  </si>
  <si>
    <r>
      <t xml:space="preserve">   </t>
    </r>
    <r>
      <rPr>
        <sz val="11"/>
        <rFont val="宋体"/>
        <family val="0"/>
      </rPr>
      <t>其中：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>行政事业单位专项经费支出</t>
    </r>
  </si>
  <si>
    <r>
      <t xml:space="preserve">               2.</t>
    </r>
    <r>
      <rPr>
        <sz val="11"/>
        <rFont val="宋体"/>
        <family val="0"/>
      </rPr>
      <t>政法专项经费支出</t>
    </r>
  </si>
  <si>
    <r>
      <t>2016</t>
    </r>
    <r>
      <rPr>
        <sz val="18"/>
        <rFont val="方正小标宋简体"/>
        <family val="4"/>
      </rPr>
      <t>年禄丰县一般公共预算收入执行情况表</t>
    </r>
  </si>
  <si>
    <r>
      <t>2016</t>
    </r>
    <r>
      <rPr>
        <sz val="18"/>
        <rFont val="方正小标宋简体"/>
        <family val="4"/>
      </rPr>
      <t>年禄丰县一般公共预算支出执行情况表</t>
    </r>
  </si>
  <si>
    <r>
      <t>2016</t>
    </r>
    <r>
      <rPr>
        <sz val="18"/>
        <rFont val="方正小标宋简体"/>
        <family val="4"/>
      </rPr>
      <t>年禄丰县政府性基金预算收支执行情况表</t>
    </r>
  </si>
  <si>
    <r>
      <t>2016</t>
    </r>
    <r>
      <rPr>
        <sz val="20"/>
        <color indexed="8"/>
        <rFont val="方正小标宋简体"/>
        <family val="4"/>
      </rPr>
      <t>年禄丰县财政社会保险基金预算收支执行情况表</t>
    </r>
  </si>
  <si>
    <r>
      <t>2017</t>
    </r>
    <r>
      <rPr>
        <sz val="18"/>
        <rFont val="方正小标宋简体"/>
        <family val="4"/>
      </rPr>
      <t>年禄丰县一般公共预算收入表</t>
    </r>
  </si>
  <si>
    <r>
      <t>2017</t>
    </r>
    <r>
      <rPr>
        <sz val="18"/>
        <rFont val="方正小标宋简体"/>
        <family val="4"/>
      </rPr>
      <t>年禄丰县政府性基金预算收入表</t>
    </r>
  </si>
  <si>
    <r>
      <t>2017</t>
    </r>
    <r>
      <rPr>
        <b/>
        <sz val="20"/>
        <color indexed="8"/>
        <rFont val="宋体"/>
        <family val="0"/>
      </rPr>
      <t>年禄丰县政府性基金预算支出表</t>
    </r>
  </si>
  <si>
    <r>
      <t>2017</t>
    </r>
    <r>
      <rPr>
        <sz val="18"/>
        <color indexed="8"/>
        <rFont val="方正小标宋简体"/>
        <family val="4"/>
      </rPr>
      <t>年禄丰县财政社会保险基金预算收支表</t>
    </r>
  </si>
  <si>
    <r>
      <t>2017</t>
    </r>
    <r>
      <rPr>
        <sz val="18"/>
        <rFont val="方正小标宋简体"/>
        <family val="4"/>
      </rPr>
      <t>年禄丰县县本级专项经费支出预算表</t>
    </r>
  </si>
  <si>
    <t>单位:万元</t>
  </si>
  <si>
    <t xml:space="preserve">                   单位:万元</t>
  </si>
  <si>
    <t>单位:万元</t>
  </si>
  <si>
    <r>
      <t xml:space="preserve">             </t>
    </r>
    <r>
      <rPr>
        <sz val="11"/>
        <rFont val="宋体"/>
        <family val="0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</si>
  <si>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t>表六</t>
  </si>
  <si>
    <t>一、上年结余</t>
  </si>
  <si>
    <t>二、本年收入</t>
  </si>
  <si>
    <t>三、本年支出</t>
  </si>
  <si>
    <t>四、本年收支结余</t>
  </si>
  <si>
    <t>五、年末滚存结余</t>
  </si>
  <si>
    <r>
      <t>合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</si>
  <si>
    <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</si>
  <si>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</si>
  <si>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t>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计</t>
    </r>
  </si>
  <si>
    <t>禄丰县十七届人大一次会议材料（3）附件</t>
  </si>
  <si>
    <t>表一、2016年禄丰县一般公共预算收入执行情况表……………………………… (1)</t>
  </si>
  <si>
    <t>表二、2016年禄丰县一般公共预算支出执行情况表……………………………… (2)</t>
  </si>
  <si>
    <t>表三、2016年禄丰县政府性基金预算收支执行情况表…………………………… (3)</t>
  </si>
  <si>
    <t>表四、2016年禄丰县财政社会保险基金预算收支执行情况表……………………(10)</t>
  </si>
  <si>
    <t>表五、2017年禄丰县一般公共预算收入表…………………………………………(11)</t>
  </si>
  <si>
    <t>表六、2017年禄丰县一般公共预算支出表…………………………………………(12)</t>
  </si>
  <si>
    <t>表七、2017年禄丰县政府性基金预算收入表………………………………………(23)</t>
  </si>
  <si>
    <t>表八、2017年禄丰县政府性基金预算支出表………………………………………(24)</t>
  </si>
  <si>
    <t>表九、2017年禄丰县财政社会保险基金预算收支表………………………………(26)</t>
  </si>
  <si>
    <t>表十、2017年禄丰县财政基本支出预算情况表……………………………………(27)</t>
  </si>
  <si>
    <t>表十一、2017年禄丰县县本级专项经费支出预算表………………………………(28)</t>
  </si>
  <si>
    <r>
      <t>乡村教师差别化岗位生活补贴</t>
    </r>
    <r>
      <rPr>
        <sz val="11"/>
        <rFont val="Times New Roman"/>
        <family val="1"/>
      </rPr>
      <t>3945</t>
    </r>
    <r>
      <rPr>
        <sz val="11"/>
        <rFont val="宋体"/>
        <family val="0"/>
      </rPr>
      <t>万元、机关工作人员年终考核一次性奖励</t>
    </r>
    <r>
      <rPr>
        <sz val="11"/>
        <rFont val="Times New Roman"/>
        <family val="1"/>
      </rPr>
      <t>650</t>
    </r>
    <r>
      <rPr>
        <sz val="11"/>
        <rFont val="宋体"/>
        <family val="0"/>
      </rPr>
      <t>万元、乡镇卫生院收支差额补助及其他正常性增资支出</t>
    </r>
    <r>
      <rPr>
        <sz val="11"/>
        <rFont val="Times New Roman"/>
        <family val="1"/>
      </rPr>
      <t>2405</t>
    </r>
    <r>
      <rPr>
        <sz val="11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</si>
</sst>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,##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_-* #,##0.0_-;\-* #,##0.0_-;_-* &quot;-&quot;_-;_-@_-"/>
    <numFmt numFmtId="199" formatCode="_-* #,##0.00_-;\-* #,##0.00_-;_-* &quot;-&quot;_-;_-@_-"/>
    <numFmt numFmtId="200" formatCode="0.0%"/>
    <numFmt numFmtId="201" formatCode="_ * #,##0.0_ ;_ * \-#,##0.0_ ;_ * &quot;-&quot;_ ;_ @_ "/>
    <numFmt numFmtId="202" formatCode="_ * #,##0.00_ ;_ * \-#,##0.00_ ;_ * &quot;-&quot;_ ;_ @_ "/>
    <numFmt numFmtId="203" formatCode="0_);[Red]\(0\)"/>
    <numFmt numFmtId="204" formatCode="#,##0.0_ "/>
    <numFmt numFmtId="205" formatCode="#,##0_ ;[Red]\-#,##0\ "/>
    <numFmt numFmtId="206" formatCode="0.00_);[Red]\(0.00\)"/>
    <numFmt numFmtId="207" formatCode="_(* #,##0_);_(* \(#,##0\);_(* &quot;-&quot;_);_(@_)"/>
    <numFmt numFmtId="208" formatCode="#,##0_);[Red]\(#,##0\)"/>
    <numFmt numFmtId="209" formatCode="#,##0.00_);[Red]\(#,##0.00\)"/>
    <numFmt numFmtId="210" formatCode="#,##0.0_);[Red]\(#,##0.0\)"/>
    <numFmt numFmtId="211" formatCode="#,##0.00_ ;\-#,##0.00;;"/>
    <numFmt numFmtId="212" formatCode="#,##0.00_ ;\-#,##0;;"/>
    <numFmt numFmtId="213" formatCode="[$-10804]#,##0.00#;\(\-#,##0.00#\);\ "/>
    <numFmt numFmtId="214" formatCode="[$-10804]#,##0.00;\(\-#,##0.00\);\ "/>
    <numFmt numFmtId="215" formatCode="[$-10804]#,##0.0;\(\-#,##0.0\);\ "/>
    <numFmt numFmtId="216" formatCode="[$-10804]#,##0;\(\-#,##0\);\ "/>
    <numFmt numFmtId="217" formatCode="#,##0.00_ ;[Red]\-#,##0.00\ "/>
    <numFmt numFmtId="218" formatCode="_ * #,##0_ ;_ * \-#,##0_ ;_ * &quot;-&quot;??_ ;_ @_ "/>
    <numFmt numFmtId="219" formatCode="#,##0.00_ ;\-#,##0.0;;"/>
    <numFmt numFmtId="220" formatCode="#,##0.00_ "/>
  </numFmts>
  <fonts count="51"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8"/>
      <name val="方正小标宋简体"/>
      <family val="4"/>
    </font>
    <font>
      <sz val="14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黑体"/>
      <family val="0"/>
    </font>
    <font>
      <sz val="20"/>
      <name val="宋体"/>
      <family val="0"/>
    </font>
    <font>
      <sz val="24"/>
      <name val="方正小标宋简体"/>
      <family val="4"/>
    </font>
    <font>
      <b/>
      <sz val="12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简体"/>
      <family val="4"/>
    </font>
    <font>
      <sz val="20"/>
      <name val="方正小标宋简体"/>
      <family val="4"/>
    </font>
    <font>
      <sz val="13"/>
      <name val="宋体"/>
      <family val="0"/>
    </font>
    <font>
      <sz val="16"/>
      <name val="方正小标宋简体"/>
      <family val="4"/>
    </font>
    <font>
      <sz val="14"/>
      <name val="方正楷体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50" applyFont="1" applyFill="1" applyBorder="1" applyAlignment="1">
      <alignment vertical="center"/>
      <protection/>
    </xf>
    <xf numFmtId="181" fontId="28" fillId="0" borderId="11" xfId="0" applyNumberFormat="1" applyFont="1" applyFill="1" applyBorder="1" applyAlignment="1">
      <alignment vertical="center"/>
    </xf>
    <xf numFmtId="200" fontId="28" fillId="0" borderId="11" xfId="0" applyNumberFormat="1" applyFont="1" applyFill="1" applyBorder="1" applyAlignment="1">
      <alignment vertical="center"/>
    </xf>
    <xf numFmtId="181" fontId="27" fillId="0" borderId="11" xfId="63" applyFont="1" applyFill="1" applyBorder="1" applyAlignment="1">
      <alignment vertical="center"/>
    </xf>
    <xf numFmtId="200" fontId="27" fillId="0" borderId="11" xfId="0" applyNumberFormat="1" applyFont="1" applyFill="1" applyBorder="1" applyAlignment="1">
      <alignment vertical="center"/>
    </xf>
    <xf numFmtId="181" fontId="28" fillId="0" borderId="11" xfId="63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188" fontId="27" fillId="0" borderId="11" xfId="51" applyNumberFormat="1" applyFont="1" applyFill="1" applyBorder="1" applyAlignment="1" applyProtection="1">
      <alignment horizontal="left" vertical="center"/>
      <protection locked="0"/>
    </xf>
    <xf numFmtId="3" fontId="27" fillId="0" borderId="11" xfId="51" applyNumberFormat="1" applyFont="1" applyFill="1" applyBorder="1" applyAlignment="1" applyProtection="1">
      <alignment horizontal="left" vertical="center"/>
      <protection/>
    </xf>
    <xf numFmtId="188" fontId="27" fillId="0" borderId="12" xfId="51" applyNumberFormat="1" applyFont="1" applyFill="1" applyBorder="1" applyAlignment="1" applyProtection="1">
      <alignment horizontal="left" vertical="center"/>
      <protection locked="0"/>
    </xf>
    <xf numFmtId="3" fontId="27" fillId="0" borderId="12" xfId="51" applyNumberFormat="1" applyFont="1" applyFill="1" applyBorder="1" applyAlignment="1" applyProtection="1">
      <alignment horizontal="left" vertical="center"/>
      <protection/>
    </xf>
    <xf numFmtId="0" fontId="27" fillId="0" borderId="10" xfId="0" applyFont="1" applyBorder="1" applyAlignment="1">
      <alignment horizontal="center" vertical="center"/>
    </xf>
    <xf numFmtId="3" fontId="27" fillId="0" borderId="11" xfId="15" applyNumberFormat="1" applyFont="1" applyFill="1" applyBorder="1" applyAlignment="1" applyProtection="1">
      <alignment vertical="center"/>
      <protection/>
    </xf>
    <xf numFmtId="181" fontId="27" fillId="0" borderId="11" xfId="63" applyFont="1" applyBorder="1" applyAlignment="1">
      <alignment vertical="center"/>
    </xf>
    <xf numFmtId="200" fontId="27" fillId="0" borderId="11" xfId="0" applyNumberFormat="1" applyFont="1" applyBorder="1" applyAlignment="1">
      <alignment vertical="center"/>
    </xf>
    <xf numFmtId="181" fontId="28" fillId="0" borderId="11" xfId="63" applyFont="1" applyBorder="1" applyAlignment="1">
      <alignment vertical="center"/>
    </xf>
    <xf numFmtId="200" fontId="28" fillId="0" borderId="11" xfId="0" applyNumberFormat="1" applyFont="1" applyBorder="1" applyAlignment="1">
      <alignment vertical="center"/>
    </xf>
    <xf numFmtId="181" fontId="28" fillId="0" borderId="11" xfId="0" applyNumberFormat="1" applyFont="1" applyBorder="1" applyAlignment="1">
      <alignment vertical="center"/>
    </xf>
    <xf numFmtId="3" fontId="27" fillId="0" borderId="11" xfId="62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Border="1" applyAlignment="1">
      <alignment vertical="center"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27" fillId="24" borderId="13" xfId="0" applyNumberFormat="1" applyFont="1" applyFill="1" applyBorder="1" applyAlignment="1" applyProtection="1">
      <alignment horizontal="left" vertical="center"/>
      <protection/>
    </xf>
    <xf numFmtId="0" fontId="27" fillId="24" borderId="13" xfId="0" applyNumberFormat="1" applyFont="1" applyFill="1" applyBorder="1" applyAlignment="1" applyProtection="1">
      <alignment vertical="center"/>
      <protection/>
    </xf>
    <xf numFmtId="0" fontId="27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4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wrapText="1"/>
    </xf>
    <xf numFmtId="189" fontId="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189" fontId="27" fillId="0" borderId="11" xfId="0" applyNumberFormat="1" applyFont="1" applyFill="1" applyBorder="1" applyAlignment="1">
      <alignment vertical="center"/>
    </xf>
    <xf numFmtId="200" fontId="1" fillId="0" borderId="0" xfId="0" applyNumberFormat="1" applyFont="1" applyFill="1" applyAlignment="1">
      <alignment vertical="center"/>
    </xf>
    <xf numFmtId="200" fontId="1" fillId="0" borderId="0" xfId="0" applyNumberFormat="1" applyFont="1" applyAlignment="1">
      <alignment vertical="center"/>
    </xf>
    <xf numFmtId="209" fontId="27" fillId="0" borderId="11" xfId="63" applyNumberFormat="1" applyFont="1" applyBorder="1" applyAlignment="1" applyProtection="1">
      <alignment horizontal="right" vertical="center"/>
      <protection locked="0"/>
    </xf>
    <xf numFmtId="208" fontId="27" fillId="0" borderId="11" xfId="63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206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81" fontId="35" fillId="0" borderId="13" xfId="63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8" fontId="1" fillId="0" borderId="0" xfId="0" applyNumberFormat="1" applyFont="1" applyAlignment="1">
      <alignment vertical="center"/>
    </xf>
    <xf numFmtId="189" fontId="27" fillId="0" borderId="11" xfId="63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189" fontId="27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vertical="center" wrapText="1" readingOrder="1"/>
    </xf>
    <xf numFmtId="49" fontId="36" fillId="24" borderId="13" xfId="43" applyNumberFormat="1" applyFont="1" applyFill="1" applyBorder="1" applyAlignment="1">
      <alignment horizontal="left" vertical="center"/>
      <protection/>
    </xf>
    <xf numFmtId="49" fontId="36" fillId="24" borderId="13" xfId="43" applyNumberFormat="1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 vertical="center"/>
    </xf>
    <xf numFmtId="0" fontId="3" fillId="0" borderId="11" xfId="15" applyFont="1" applyBorder="1" applyAlignment="1">
      <alignment horizontal="center" vertical="center" wrapText="1" readingOrder="1"/>
      <protection/>
    </xf>
    <xf numFmtId="0" fontId="39" fillId="0" borderId="0" xfId="15" applyFont="1">
      <alignment/>
      <protection/>
    </xf>
    <xf numFmtId="0" fontId="3" fillId="0" borderId="11" xfId="15" applyFont="1" applyBorder="1" applyAlignment="1">
      <alignment horizontal="left" vertical="center" wrapText="1" readingOrder="1"/>
      <protection/>
    </xf>
    <xf numFmtId="49" fontId="3" fillId="0" borderId="11" xfId="15" applyNumberFormat="1" applyFont="1" applyBorder="1" applyAlignment="1">
      <alignment horizontal="center" vertical="center" wrapText="1" readingOrder="1"/>
      <protection/>
    </xf>
    <xf numFmtId="0" fontId="1" fillId="0" borderId="0" xfId="15" applyAlignment="1">
      <alignment/>
      <protection/>
    </xf>
    <xf numFmtId="0" fontId="1" fillId="0" borderId="0" xfId="15">
      <alignment/>
      <protection/>
    </xf>
    <xf numFmtId="0" fontId="38" fillId="0" borderId="11" xfId="15" applyFont="1" applyBorder="1" applyAlignment="1">
      <alignment/>
      <protection/>
    </xf>
    <xf numFmtId="189" fontId="0" fillId="0" borderId="0" xfId="15" applyNumberFormat="1" applyFont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00" fontId="36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6" fillId="24" borderId="16" xfId="0" applyNumberFormat="1" applyFont="1" applyFill="1" applyBorder="1" applyAlignment="1" applyProtection="1">
      <alignment vertical="center"/>
      <protection/>
    </xf>
    <xf numFmtId="0" fontId="27" fillId="24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6" fillId="24" borderId="13" xfId="0" applyNumberFormat="1" applyFont="1" applyFill="1" applyBorder="1" applyAlignment="1" applyProtection="1">
      <alignment horizontal="center" vertical="center"/>
      <protection/>
    </xf>
    <xf numFmtId="0" fontId="36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vertical="center" wrapText="1"/>
    </xf>
    <xf numFmtId="0" fontId="36" fillId="0" borderId="0" xfId="15" applyFont="1" applyAlignment="1">
      <alignment/>
      <protection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 readingOrder="1"/>
    </xf>
    <xf numFmtId="49" fontId="26" fillId="0" borderId="11" xfId="0" applyNumberFormat="1" applyFont="1" applyBorder="1" applyAlignment="1">
      <alignment horizontal="center" vertical="center" wrapText="1" readingOrder="1"/>
    </xf>
    <xf numFmtId="0" fontId="26" fillId="0" borderId="11" xfId="0" applyFont="1" applyBorder="1" applyAlignment="1">
      <alignment horizontal="left" vertical="center" wrapText="1" readingOrder="1"/>
    </xf>
    <xf numFmtId="49" fontId="27" fillId="24" borderId="13" xfId="43" applyNumberFormat="1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 horizontal="center" vertical="center" wrapText="1" readingOrder="1"/>
    </xf>
    <xf numFmtId="49" fontId="26" fillId="0" borderId="10" xfId="0" applyNumberFormat="1" applyFont="1" applyBorder="1" applyAlignment="1">
      <alignment horizontal="center" vertical="center" wrapText="1" readingOrder="1"/>
    </xf>
    <xf numFmtId="49" fontId="27" fillId="24" borderId="17" xfId="43" applyNumberFormat="1" applyFont="1" applyFill="1" applyBorder="1" applyAlignment="1">
      <alignment horizontal="left" vertical="center"/>
      <protection/>
    </xf>
    <xf numFmtId="49" fontId="27" fillId="24" borderId="13" xfId="43" applyNumberFormat="1" applyFont="1" applyFill="1" applyBorder="1" applyAlignment="1">
      <alignment horizontal="left" vertical="center" wrapText="1"/>
      <protection/>
    </xf>
    <xf numFmtId="49" fontId="27" fillId="0" borderId="11" xfId="49" applyNumberFormat="1" applyFont="1" applyBorder="1" applyAlignment="1">
      <alignment horizontal="center" vertical="center" wrapText="1"/>
      <protection/>
    </xf>
    <xf numFmtId="49" fontId="27" fillId="24" borderId="11" xfId="43" applyNumberFormat="1" applyFont="1" applyFill="1" applyBorder="1" applyAlignment="1">
      <alignment horizontal="left" vertical="center"/>
      <protection/>
    </xf>
    <xf numFmtId="0" fontId="26" fillId="0" borderId="11" xfId="0" applyFont="1" applyBorder="1" applyAlignment="1">
      <alignment horizontal="center" vertical="center" wrapText="1"/>
    </xf>
    <xf numFmtId="0" fontId="27" fillId="24" borderId="16" xfId="0" applyNumberFormat="1" applyFont="1" applyFill="1" applyBorder="1" applyAlignment="1" applyProtection="1">
      <alignment vertical="center"/>
      <protection/>
    </xf>
    <xf numFmtId="0" fontId="27" fillId="0" borderId="16" xfId="0" applyNumberFormat="1" applyFont="1" applyFill="1" applyBorder="1" applyAlignment="1" applyProtection="1">
      <alignment vertical="center"/>
      <protection/>
    </xf>
    <xf numFmtId="0" fontId="36" fillId="24" borderId="18" xfId="0" applyNumberFormat="1" applyFont="1" applyFill="1" applyBorder="1" applyAlignment="1" applyProtection="1">
      <alignment horizontal="center" vertical="center" wrapText="1"/>
      <protection/>
    </xf>
    <xf numFmtId="0" fontId="36" fillId="24" borderId="19" xfId="0" applyNumberFormat="1" applyFont="1" applyFill="1" applyBorder="1" applyAlignment="1" applyProtection="1">
      <alignment horizontal="center" vertical="center" wrapText="1"/>
      <protection/>
    </xf>
    <xf numFmtId="0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203" fontId="27" fillId="0" borderId="11" xfId="0" applyNumberFormat="1" applyFont="1" applyBorder="1" applyAlignment="1">
      <alignment horizontal="center" vertical="center"/>
    </xf>
    <xf numFmtId="203" fontId="27" fillId="0" borderId="11" xfId="0" applyNumberFormat="1" applyFont="1" applyBorder="1" applyAlignment="1">
      <alignment horizontal="center" vertical="center" wrapText="1"/>
    </xf>
    <xf numFmtId="203" fontId="27" fillId="0" borderId="15" xfId="0" applyNumberFormat="1" applyFont="1" applyBorder="1" applyAlignment="1">
      <alignment horizontal="center" vertical="center" wrapText="1"/>
    </xf>
    <xf numFmtId="208" fontId="27" fillId="0" borderId="11" xfId="0" applyNumberFormat="1" applyFont="1" applyBorder="1" applyAlignment="1">
      <alignment horizontal="center" vertical="center" wrapText="1"/>
    </xf>
    <xf numFmtId="208" fontId="27" fillId="0" borderId="15" xfId="0" applyNumberFormat="1" applyFont="1" applyBorder="1" applyAlignment="1">
      <alignment horizontal="center" vertical="center" wrapText="1"/>
    </xf>
    <xf numFmtId="208" fontId="27" fillId="0" borderId="11" xfId="62" applyNumberFormat="1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36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24" borderId="20" xfId="0" applyNumberFormat="1" applyFont="1" applyFill="1" applyBorder="1" applyAlignment="1" applyProtection="1">
      <alignment horizontal="left" vertical="center"/>
      <protection/>
    </xf>
    <xf numFmtId="0" fontId="37" fillId="24" borderId="13" xfId="0" applyNumberFormat="1" applyFont="1" applyFill="1" applyBorder="1" applyAlignment="1" applyProtection="1">
      <alignment horizontal="left" vertical="center"/>
      <protection/>
    </xf>
    <xf numFmtId="181" fontId="26" fillId="0" borderId="13" xfId="63" applyFont="1" applyFill="1" applyBorder="1" applyAlignment="1" applyProtection="1">
      <alignment horizontal="right" vertical="center" wrapText="1"/>
      <protection/>
    </xf>
    <xf numFmtId="208" fontId="27" fillId="0" borderId="13" xfId="0" applyNumberFormat="1" applyFont="1" applyFill="1" applyBorder="1" applyAlignment="1" applyProtection="1">
      <alignment horizontal="right" vertical="center" wrapText="1"/>
      <protection/>
    </xf>
    <xf numFmtId="208" fontId="26" fillId="0" borderId="13" xfId="63" applyNumberFormat="1" applyFont="1" applyFill="1" applyBorder="1" applyAlignment="1" applyProtection="1">
      <alignment horizontal="right" vertical="center" wrapText="1"/>
      <protection/>
    </xf>
    <xf numFmtId="208" fontId="26" fillId="0" borderId="19" xfId="63" applyNumberFormat="1" applyFont="1" applyFill="1" applyBorder="1" applyAlignment="1" applyProtection="1">
      <alignment horizontal="right" vertical="center" wrapText="1"/>
      <protection/>
    </xf>
    <xf numFmtId="208" fontId="26" fillId="0" borderId="11" xfId="63" applyNumberFormat="1" applyFont="1" applyFill="1" applyBorder="1" applyAlignment="1" applyProtection="1">
      <alignment horizontal="right" vertical="center" wrapText="1"/>
      <protection/>
    </xf>
    <xf numFmtId="181" fontId="35" fillId="0" borderId="13" xfId="63" applyFont="1" applyFill="1" applyBorder="1" applyAlignment="1" applyProtection="1">
      <alignment vertical="center"/>
      <protection/>
    </xf>
    <xf numFmtId="208" fontId="27" fillId="24" borderId="13" xfId="0" applyNumberFormat="1" applyFont="1" applyFill="1" applyBorder="1" applyAlignment="1" applyProtection="1">
      <alignment vertical="center" wrapText="1"/>
      <protection/>
    </xf>
    <xf numFmtId="208" fontId="26" fillId="24" borderId="13" xfId="0" applyNumberFormat="1" applyFont="1" applyFill="1" applyBorder="1" applyAlignment="1" applyProtection="1">
      <alignment vertical="center" wrapText="1"/>
      <protection/>
    </xf>
    <xf numFmtId="208" fontId="27" fillId="0" borderId="13" xfId="0" applyNumberFormat="1" applyFont="1" applyBorder="1" applyAlignment="1">
      <alignment vertical="center" wrapText="1"/>
    </xf>
    <xf numFmtId="208" fontId="26" fillId="0" borderId="13" xfId="63" applyNumberFormat="1" applyFont="1" applyFill="1" applyBorder="1" applyAlignment="1" applyProtection="1">
      <alignment vertical="center"/>
      <protection/>
    </xf>
    <xf numFmtId="208" fontId="27" fillId="0" borderId="13" xfId="0" applyNumberFormat="1" applyFont="1" applyFill="1" applyBorder="1" applyAlignment="1" applyProtection="1">
      <alignment vertical="center"/>
      <protection/>
    </xf>
    <xf numFmtId="208" fontId="27" fillId="0" borderId="13" xfId="63" applyNumberFormat="1" applyFont="1" applyBorder="1" applyAlignment="1">
      <alignment vertical="center"/>
    </xf>
    <xf numFmtId="208" fontId="27" fillId="0" borderId="13" xfId="0" applyNumberFormat="1" applyFont="1" applyBorder="1" applyAlignment="1">
      <alignment vertical="center"/>
    </xf>
    <xf numFmtId="189" fontId="26" fillId="0" borderId="13" xfId="63" applyNumberFormat="1" applyFont="1" applyFill="1" applyBorder="1" applyAlignment="1" applyProtection="1">
      <alignment vertical="center"/>
      <protection/>
    </xf>
    <xf numFmtId="220" fontId="26" fillId="0" borderId="11" xfId="15" applyNumberFormat="1" applyFont="1" applyBorder="1" applyAlignment="1">
      <alignment horizontal="right" vertical="center" wrapText="1" readingOrder="1"/>
      <protection/>
    </xf>
    <xf numFmtId="0" fontId="27" fillId="0" borderId="11" xfId="15" applyFont="1" applyBorder="1" applyAlignment="1">
      <alignment/>
      <protection/>
    </xf>
    <xf numFmtId="189" fontId="26" fillId="0" borderId="11" xfId="15" applyNumberFormat="1" applyFont="1" applyBorder="1" applyAlignment="1">
      <alignment horizontal="center" vertical="center" wrapText="1"/>
      <protection/>
    </xf>
    <xf numFmtId="3" fontId="37" fillId="0" borderId="12" xfId="51" applyNumberFormat="1" applyFont="1" applyFill="1" applyBorder="1" applyAlignment="1" applyProtection="1">
      <alignment horizontal="center" vertical="center"/>
      <protection/>
    </xf>
    <xf numFmtId="220" fontId="26" fillId="0" borderId="11" xfId="0" applyNumberFormat="1" applyFont="1" applyBorder="1" applyAlignment="1">
      <alignment horizontal="right" vertical="center" wrapText="1" readingOrder="1"/>
    </xf>
    <xf numFmtId="0" fontId="27" fillId="0" borderId="11" xfId="0" applyFont="1" applyBorder="1" applyAlignment="1">
      <alignment horizontal="right" readingOrder="1"/>
    </xf>
    <xf numFmtId="189" fontId="26" fillId="0" borderId="11" xfId="0" applyNumberFormat="1" applyFont="1" applyBorder="1" applyAlignment="1">
      <alignment horizontal="right" vertical="center" wrapText="1" readingOrder="1"/>
    </xf>
    <xf numFmtId="220" fontId="27" fillId="0" borderId="11" xfId="0" applyNumberFormat="1" applyFont="1" applyBorder="1" applyAlignment="1">
      <alignment horizontal="right" vertical="center" wrapText="1" readingOrder="1"/>
    </xf>
    <xf numFmtId="189" fontId="27" fillId="0" borderId="11" xfId="0" applyNumberFormat="1" applyFont="1" applyBorder="1" applyAlignment="1">
      <alignment horizontal="right" vertical="center" wrapText="1" readingOrder="1"/>
    </xf>
    <xf numFmtId="220" fontId="26" fillId="0" borderId="10" xfId="0" applyNumberFormat="1" applyFont="1" applyBorder="1" applyAlignment="1">
      <alignment horizontal="right" vertical="center" wrapText="1" readingOrder="1"/>
    </xf>
    <xf numFmtId="0" fontId="27" fillId="0" borderId="10" xfId="0" applyFont="1" applyBorder="1" applyAlignment="1">
      <alignment horizontal="right" readingOrder="1"/>
    </xf>
    <xf numFmtId="189" fontId="26" fillId="0" borderId="10" xfId="0" applyNumberFormat="1" applyFont="1" applyBorder="1" applyAlignment="1">
      <alignment horizontal="right" vertical="center" wrapText="1" readingOrder="1"/>
    </xf>
    <xf numFmtId="0" fontId="37" fillId="0" borderId="11" xfId="0" applyFont="1" applyFill="1" applyBorder="1" applyAlignment="1">
      <alignment horizontal="center" vertical="center"/>
    </xf>
    <xf numFmtId="0" fontId="12" fillId="0" borderId="11" xfId="15" applyFont="1" applyBorder="1" applyAlignment="1">
      <alignment horizontal="center" vertical="center" wrapText="1" readingOrder="1"/>
      <protection/>
    </xf>
    <xf numFmtId="220" fontId="35" fillId="0" borderId="11" xfId="15" applyNumberFormat="1" applyFont="1" applyBorder="1" applyAlignment="1">
      <alignment horizontal="right" vertical="center" wrapText="1" readingOrder="1"/>
      <protection/>
    </xf>
    <xf numFmtId="0" fontId="28" fillId="0" borderId="11" xfId="15" applyFont="1" applyBorder="1" applyAlignment="1">
      <alignment/>
      <protection/>
    </xf>
    <xf numFmtId="189" fontId="35" fillId="0" borderId="11" xfId="15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 readingOrder="1"/>
    </xf>
    <xf numFmtId="220" fontId="35" fillId="0" borderId="11" xfId="0" applyNumberFormat="1" applyFont="1" applyBorder="1" applyAlignment="1">
      <alignment horizontal="right" vertical="center" wrapText="1" readingOrder="1"/>
    </xf>
    <xf numFmtId="0" fontId="28" fillId="0" borderId="11" xfId="0" applyFont="1" applyBorder="1" applyAlignment="1">
      <alignment horizontal="right" readingOrder="1"/>
    </xf>
    <xf numFmtId="189" fontId="35" fillId="0" borderId="11" xfId="0" applyNumberFormat="1" applyFont="1" applyBorder="1" applyAlignment="1">
      <alignment horizontal="right" vertical="center" wrapText="1" readingOrder="1"/>
    </xf>
    <xf numFmtId="0" fontId="50" fillId="0" borderId="0" xfId="0" applyFont="1" applyAlignment="1">
      <alignment vertical="center"/>
    </xf>
    <xf numFmtId="209" fontId="27" fillId="0" borderId="11" xfId="0" applyNumberFormat="1" applyFont="1" applyBorder="1" applyAlignment="1">
      <alignment horizontal="right" vertical="center"/>
    </xf>
    <xf numFmtId="208" fontId="27" fillId="0" borderId="11" xfId="0" applyNumberFormat="1" applyFont="1" applyBorder="1" applyAlignment="1">
      <alignment horizontal="right" vertical="center"/>
    </xf>
    <xf numFmtId="208" fontId="27" fillId="0" borderId="11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41" fillId="24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15" applyFont="1" applyAlignment="1">
      <alignment horizontal="center" vertical="center" wrapText="1" readingOrder="1"/>
      <protection/>
    </xf>
    <xf numFmtId="0" fontId="3" fillId="0" borderId="11" xfId="15" applyFont="1" applyBorder="1" applyAlignment="1">
      <alignment horizontal="center" vertical="center" wrapText="1" readingOrder="1"/>
      <protection/>
    </xf>
    <xf numFmtId="0" fontId="38" fillId="0" borderId="11" xfId="15" applyFont="1" applyBorder="1" applyAlignment="1">
      <alignment vertical="top" wrapText="1"/>
      <protection/>
    </xf>
    <xf numFmtId="0" fontId="36" fillId="0" borderId="21" xfId="0" applyFont="1" applyBorder="1" applyAlignment="1">
      <alignment vertical="center"/>
    </xf>
    <xf numFmtId="0" fontId="3" fillId="0" borderId="11" xfId="15" applyFont="1" applyBorder="1" applyAlignment="1">
      <alignment horizontal="center" vertical="center" readingOrder="1"/>
      <protection/>
    </xf>
    <xf numFmtId="0" fontId="38" fillId="0" borderId="11" xfId="15" applyFont="1" applyBorder="1" applyAlignment="1">
      <alignment vertical="top" readingOrder="1"/>
      <protection/>
    </xf>
    <xf numFmtId="0" fontId="0" fillId="0" borderId="11" xfId="0" applyBorder="1" applyAlignment="1">
      <alignment vertical="center" readingOrder="1"/>
    </xf>
    <xf numFmtId="0" fontId="3" fillId="0" borderId="21" xfId="15" applyFont="1" applyBorder="1" applyAlignment="1">
      <alignment horizontal="center" vertical="center" wrapText="1" readingOrder="1"/>
      <protection/>
    </xf>
    <xf numFmtId="0" fontId="0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 readingOrder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top" wrapText="1"/>
    </xf>
    <xf numFmtId="0" fontId="44" fillId="0" borderId="0" xfId="0" applyFont="1" applyAlignment="1">
      <alignment horizontal="center" vertical="center" wrapText="1" readingOrder="1"/>
    </xf>
    <xf numFmtId="0" fontId="34" fillId="0" borderId="0" xfId="0" applyFont="1" applyAlignment="1">
      <alignment/>
    </xf>
    <xf numFmtId="0" fontId="36" fillId="0" borderId="21" xfId="0" applyFont="1" applyBorder="1" applyAlignment="1">
      <alignment horizontal="center" vertical="center"/>
    </xf>
    <xf numFmtId="0" fontId="45" fillId="24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06" fontId="36" fillId="0" borderId="10" xfId="0" applyNumberFormat="1" applyFont="1" applyBorder="1" applyAlignment="1">
      <alignment horizontal="center" vertical="center" wrapText="1"/>
    </xf>
    <xf numFmtId="206" fontId="27" fillId="0" borderId="15" xfId="0" applyNumberFormat="1" applyFont="1" applyBorder="1" applyAlignment="1">
      <alignment horizontal="center" vertical="center" wrapText="1"/>
    </xf>
    <xf numFmtId="203" fontId="27" fillId="0" borderId="10" xfId="0" applyNumberFormat="1" applyFont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  <xf numFmtId="0" fontId="36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1" fontId="37" fillId="0" borderId="12" xfId="0" applyNumberFormat="1" applyFont="1" applyBorder="1" applyAlignment="1">
      <alignment horizontal="center" vertical="center"/>
    </xf>
    <xf numFmtId="41" fontId="28" fillId="0" borderId="14" xfId="0" applyNumberFormat="1" applyFont="1" applyBorder="1" applyAlignment="1">
      <alignment horizontal="center" vertical="center"/>
    </xf>
  </cellXfs>
  <cellStyles count="60">
    <cellStyle name="Normal" xfId="0"/>
    <cellStyle name="_对比表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2" xfId="43"/>
    <cellStyle name="常规 4" xfId="44"/>
    <cellStyle name="常规 5" xfId="45"/>
    <cellStyle name="常规 7" xfId="46"/>
    <cellStyle name="常规 8" xfId="47"/>
    <cellStyle name="常规 9" xfId="48"/>
    <cellStyle name="常规_2007年结算表" xfId="49"/>
    <cellStyle name="常规_Sheet1" xfId="50"/>
    <cellStyle name="常规_Sheet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10.125" style="0" customWidth="1"/>
    <col min="2" max="2" width="7.50390625" style="0" customWidth="1"/>
    <col min="8" max="8" width="7.875" style="0" customWidth="1"/>
    <col min="9" max="9" width="7.50390625" style="0" customWidth="1"/>
  </cols>
  <sheetData>
    <row r="2" spans="1:7" ht="27.75" customHeight="1">
      <c r="A2" s="163" t="s">
        <v>613</v>
      </c>
      <c r="B2" s="125"/>
      <c r="C2" s="125"/>
      <c r="D2" s="125"/>
      <c r="E2" s="125"/>
      <c r="F2" s="125"/>
      <c r="G2" s="125"/>
    </row>
    <row r="3" spans="1:7" ht="18.75">
      <c r="A3" s="36"/>
      <c r="B3" s="35"/>
      <c r="C3" s="35"/>
      <c r="D3" s="35"/>
      <c r="E3" s="35"/>
      <c r="F3" s="35"/>
      <c r="G3" s="35"/>
    </row>
    <row r="4" spans="1:7" ht="26.25" customHeight="1">
      <c r="A4" s="35"/>
      <c r="B4" s="35"/>
      <c r="C4" s="35"/>
      <c r="D4" s="35"/>
      <c r="E4" s="35"/>
      <c r="F4" s="35"/>
      <c r="G4" s="35"/>
    </row>
    <row r="5" ht="36" customHeight="1"/>
    <row r="6" ht="35.25" customHeight="1"/>
    <row r="7" spans="1:9" s="34" customFormat="1" ht="42" customHeight="1">
      <c r="A7" s="172" t="s">
        <v>31</v>
      </c>
      <c r="B7" s="172"/>
      <c r="C7" s="172"/>
      <c r="D7" s="172"/>
      <c r="E7" s="172"/>
      <c r="F7" s="172"/>
      <c r="G7" s="172"/>
      <c r="H7" s="172"/>
      <c r="I7" s="172"/>
    </row>
    <row r="8" spans="1:9" s="34" customFormat="1" ht="42" customHeight="1">
      <c r="A8" s="172" t="s">
        <v>44</v>
      </c>
      <c r="B8" s="172"/>
      <c r="C8" s="172"/>
      <c r="D8" s="172"/>
      <c r="E8" s="172"/>
      <c r="F8" s="172"/>
      <c r="G8" s="172"/>
      <c r="H8" s="172"/>
      <c r="I8" s="172"/>
    </row>
    <row r="9" spans="1:9" s="34" customFormat="1" ht="42" customHeight="1">
      <c r="A9" s="172" t="s">
        <v>45</v>
      </c>
      <c r="B9" s="172"/>
      <c r="C9" s="172"/>
      <c r="D9" s="172"/>
      <c r="E9" s="172"/>
      <c r="F9" s="172"/>
      <c r="G9" s="172"/>
      <c r="H9" s="172"/>
      <c r="I9" s="172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18" customHeight="1"/>
    <row r="20" ht="18" customHeight="1"/>
    <row r="21" ht="9.75" customHeight="1"/>
    <row r="22" ht="8.25" customHeight="1"/>
    <row r="23" spans="1:9" ht="26.25" customHeight="1">
      <c r="A23" s="171" t="s">
        <v>30</v>
      </c>
      <c r="B23" s="171"/>
      <c r="C23" s="171"/>
      <c r="D23" s="171"/>
      <c r="E23" s="171"/>
      <c r="F23" s="171"/>
      <c r="G23" s="171"/>
      <c r="H23" s="171"/>
      <c r="I23" s="171"/>
    </row>
    <row r="24" spans="1:9" ht="26.25" customHeight="1">
      <c r="A24" s="171" t="s">
        <v>60</v>
      </c>
      <c r="B24" s="171"/>
      <c r="C24" s="171"/>
      <c r="D24" s="171"/>
      <c r="E24" s="171"/>
      <c r="F24" s="171"/>
      <c r="G24" s="171"/>
      <c r="H24" s="171"/>
      <c r="I24" s="171"/>
    </row>
  </sheetData>
  <mergeCells count="5">
    <mergeCell ref="A24:I24"/>
    <mergeCell ref="A7:I7"/>
    <mergeCell ref="A8:I8"/>
    <mergeCell ref="A9:I9"/>
    <mergeCell ref="A23:I2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showZeros="0" workbookViewId="0" topLeftCell="A19">
      <selection activeCell="H31" sqref="H31"/>
    </sheetView>
  </sheetViews>
  <sheetFormatPr defaultColWidth="8.00390625" defaultRowHeight="14.25"/>
  <cols>
    <col min="1" max="1" width="4.125" style="61" customWidth="1"/>
    <col min="2" max="2" width="4.875" style="61" customWidth="1"/>
    <col min="3" max="3" width="4.25390625" style="61" customWidth="1"/>
    <col min="4" max="4" width="39.75390625" style="61" customWidth="1"/>
    <col min="5" max="5" width="11.75390625" style="61" customWidth="1"/>
    <col min="6" max="6" width="9.75390625" style="61" customWidth="1"/>
    <col min="7" max="7" width="11.125" style="61" customWidth="1"/>
    <col min="8" max="8" width="11.75390625" style="61" customWidth="1"/>
    <col min="9" max="9" width="11.00390625" style="61" customWidth="1"/>
    <col min="10" max="10" width="9.375" style="61" customWidth="1"/>
    <col min="11" max="11" width="10.75390625" style="61" customWidth="1"/>
    <col min="12" max="12" width="0" style="61" hidden="1" customWidth="1"/>
    <col min="13" max="13" width="9.50390625" style="62" customWidth="1"/>
    <col min="14" max="16384" width="8.00390625" style="62" customWidth="1"/>
  </cols>
  <sheetData>
    <row r="1" spans="1:12" s="60" customFormat="1" ht="33" customHeight="1">
      <c r="A1" s="199" t="s">
        <v>596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59"/>
    </row>
    <row r="2" spans="1:13" s="60" customFormat="1" ht="19.5" customHeight="1">
      <c r="A2" s="194" t="s">
        <v>513</v>
      </c>
      <c r="B2" s="194"/>
      <c r="C2" s="194"/>
      <c r="D2" s="95"/>
      <c r="E2" s="95"/>
      <c r="F2" s="95"/>
      <c r="G2" s="95"/>
      <c r="H2" s="95"/>
      <c r="I2" s="95"/>
      <c r="J2" s="95"/>
      <c r="K2" s="201" t="s">
        <v>599</v>
      </c>
      <c r="L2" s="201"/>
      <c r="M2" s="201"/>
    </row>
    <row r="3" spans="1:13" s="60" customFormat="1" ht="27" customHeight="1">
      <c r="A3" s="195" t="s">
        <v>76</v>
      </c>
      <c r="B3" s="198"/>
      <c r="C3" s="198"/>
      <c r="D3" s="195" t="s">
        <v>77</v>
      </c>
      <c r="E3" s="195" t="s">
        <v>78</v>
      </c>
      <c r="F3" s="196"/>
      <c r="G3" s="196"/>
      <c r="H3" s="196"/>
      <c r="I3" s="196"/>
      <c r="J3" s="196"/>
      <c r="K3" s="196"/>
      <c r="L3" s="197"/>
      <c r="M3" s="197"/>
    </row>
    <row r="4" spans="1:13" s="60" customFormat="1" ht="42" customHeight="1">
      <c r="A4" s="63" t="s">
        <v>79</v>
      </c>
      <c r="B4" s="63" t="s">
        <v>80</v>
      </c>
      <c r="C4" s="63" t="s">
        <v>81</v>
      </c>
      <c r="D4" s="198"/>
      <c r="E4" s="63" t="s">
        <v>40</v>
      </c>
      <c r="F4" s="63" t="s">
        <v>545</v>
      </c>
      <c r="G4" s="63" t="s">
        <v>83</v>
      </c>
      <c r="H4" s="63" t="s">
        <v>84</v>
      </c>
      <c r="I4" s="63" t="s">
        <v>85</v>
      </c>
      <c r="J4" s="63" t="s">
        <v>86</v>
      </c>
      <c r="K4" s="63" t="s">
        <v>87</v>
      </c>
      <c r="L4" s="96"/>
      <c r="M4" s="107" t="s">
        <v>544</v>
      </c>
    </row>
    <row r="5" spans="1:13" s="60" customFormat="1" ht="26.25" customHeight="1">
      <c r="A5" s="97"/>
      <c r="B5" s="97"/>
      <c r="C5" s="97"/>
      <c r="D5" s="159" t="s">
        <v>612</v>
      </c>
      <c r="E5" s="160">
        <v>32298</v>
      </c>
      <c r="F5" s="160">
        <v>1113.08</v>
      </c>
      <c r="G5" s="160">
        <v>8586.28</v>
      </c>
      <c r="H5" s="160">
        <v>6802.209999999999</v>
      </c>
      <c r="I5" s="160">
        <v>600</v>
      </c>
      <c r="J5" s="160">
        <v>100</v>
      </c>
      <c r="K5" s="160">
        <v>12096.43</v>
      </c>
      <c r="L5" s="161"/>
      <c r="M5" s="162">
        <v>3000</v>
      </c>
    </row>
    <row r="6" spans="1:13" s="60" customFormat="1" ht="30.75" customHeight="1">
      <c r="A6" s="97">
        <v>207</v>
      </c>
      <c r="B6" s="98" t="s">
        <v>514</v>
      </c>
      <c r="C6" s="97"/>
      <c r="D6" s="65" t="s">
        <v>515</v>
      </c>
      <c r="E6" s="146">
        <v>60</v>
      </c>
      <c r="F6" s="146"/>
      <c r="G6" s="146"/>
      <c r="H6" s="146"/>
      <c r="I6" s="146"/>
      <c r="J6" s="146"/>
      <c r="K6" s="146"/>
      <c r="L6" s="147"/>
      <c r="M6" s="148">
        <v>60</v>
      </c>
    </row>
    <row r="7" spans="1:13" s="60" customFormat="1" ht="24.75" customHeight="1">
      <c r="A7" s="97">
        <v>207</v>
      </c>
      <c r="B7" s="98" t="s">
        <v>514</v>
      </c>
      <c r="C7" s="98" t="s">
        <v>516</v>
      </c>
      <c r="D7" s="99" t="s">
        <v>517</v>
      </c>
      <c r="E7" s="146">
        <v>60</v>
      </c>
      <c r="F7" s="146"/>
      <c r="G7" s="146"/>
      <c r="H7" s="146"/>
      <c r="I7" s="146"/>
      <c r="J7" s="146"/>
      <c r="K7" s="146"/>
      <c r="L7" s="147"/>
      <c r="M7" s="148">
        <v>60</v>
      </c>
    </row>
    <row r="8" spans="1:13" s="60" customFormat="1" ht="24.75" customHeight="1">
      <c r="A8" s="97">
        <v>208</v>
      </c>
      <c r="B8" s="98" t="s">
        <v>518</v>
      </c>
      <c r="C8" s="98"/>
      <c r="D8" s="64" t="s">
        <v>519</v>
      </c>
      <c r="E8" s="149">
        <v>570</v>
      </c>
      <c r="F8" s="146"/>
      <c r="G8" s="146"/>
      <c r="H8" s="146"/>
      <c r="I8" s="146"/>
      <c r="J8" s="146"/>
      <c r="K8" s="146"/>
      <c r="L8" s="147"/>
      <c r="M8" s="150">
        <v>570</v>
      </c>
    </row>
    <row r="9" spans="1:13" s="60" customFormat="1" ht="24.75" customHeight="1">
      <c r="A9" s="97">
        <v>208</v>
      </c>
      <c r="B9" s="98" t="s">
        <v>518</v>
      </c>
      <c r="C9" s="98" t="s">
        <v>520</v>
      </c>
      <c r="D9" s="100" t="s">
        <v>521</v>
      </c>
      <c r="E9" s="149">
        <v>165</v>
      </c>
      <c r="F9" s="146"/>
      <c r="G9" s="146"/>
      <c r="H9" s="146"/>
      <c r="I9" s="146"/>
      <c r="J9" s="146"/>
      <c r="K9" s="146"/>
      <c r="L9" s="147"/>
      <c r="M9" s="150">
        <v>165</v>
      </c>
    </row>
    <row r="10" spans="1:13" s="60" customFormat="1" ht="24.75" customHeight="1">
      <c r="A10" s="97">
        <v>208</v>
      </c>
      <c r="B10" s="98" t="s">
        <v>518</v>
      </c>
      <c r="C10" s="98" t="s">
        <v>522</v>
      </c>
      <c r="D10" s="100" t="s">
        <v>523</v>
      </c>
      <c r="E10" s="149">
        <v>403</v>
      </c>
      <c r="F10" s="146"/>
      <c r="G10" s="146"/>
      <c r="H10" s="146"/>
      <c r="I10" s="146"/>
      <c r="J10" s="146"/>
      <c r="K10" s="146"/>
      <c r="L10" s="147"/>
      <c r="M10" s="150">
        <v>403</v>
      </c>
    </row>
    <row r="11" spans="1:13" s="60" customFormat="1" ht="24.75" customHeight="1">
      <c r="A11" s="97">
        <v>208</v>
      </c>
      <c r="B11" s="98" t="s">
        <v>518</v>
      </c>
      <c r="C11" s="98" t="s">
        <v>524</v>
      </c>
      <c r="D11" s="100" t="s">
        <v>525</v>
      </c>
      <c r="E11" s="149">
        <v>2</v>
      </c>
      <c r="F11" s="146"/>
      <c r="G11" s="146"/>
      <c r="H11" s="146"/>
      <c r="I11" s="146"/>
      <c r="J11" s="146"/>
      <c r="K11" s="146"/>
      <c r="L11" s="147"/>
      <c r="M11" s="150">
        <v>2</v>
      </c>
    </row>
    <row r="12" spans="1:13" s="60" customFormat="1" ht="31.5" customHeight="1">
      <c r="A12" s="97" t="s">
        <v>88</v>
      </c>
      <c r="B12" s="97" t="s">
        <v>89</v>
      </c>
      <c r="C12" s="97"/>
      <c r="D12" s="64" t="s">
        <v>526</v>
      </c>
      <c r="E12" s="146">
        <v>29219.34</v>
      </c>
      <c r="F12" s="146">
        <v>1113.08</v>
      </c>
      <c r="G12" s="146">
        <v>8556.28</v>
      </c>
      <c r="H12" s="146">
        <v>6802.209999999999</v>
      </c>
      <c r="I12" s="146">
        <v>600</v>
      </c>
      <c r="J12" s="146">
        <v>100</v>
      </c>
      <c r="K12" s="146">
        <v>12047.77</v>
      </c>
      <c r="L12" s="147"/>
      <c r="M12" s="148"/>
    </row>
    <row r="13" spans="1:13" s="60" customFormat="1" ht="24.75" customHeight="1">
      <c r="A13" s="97" t="s">
        <v>88</v>
      </c>
      <c r="B13" s="97" t="s">
        <v>89</v>
      </c>
      <c r="C13" s="97" t="s">
        <v>90</v>
      </c>
      <c r="D13" s="99" t="s">
        <v>527</v>
      </c>
      <c r="E13" s="146">
        <v>1000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1000</v>
      </c>
      <c r="L13" s="147"/>
      <c r="M13" s="148"/>
    </row>
    <row r="14" spans="1:13" s="60" customFormat="1" ht="24.75" customHeight="1">
      <c r="A14" s="97" t="s">
        <v>88</v>
      </c>
      <c r="B14" s="97" t="s">
        <v>89</v>
      </c>
      <c r="C14" s="97" t="s">
        <v>91</v>
      </c>
      <c r="D14" s="99" t="s">
        <v>528</v>
      </c>
      <c r="E14" s="146">
        <v>8357.9</v>
      </c>
      <c r="F14" s="146">
        <v>0</v>
      </c>
      <c r="G14" s="146">
        <v>9.8</v>
      </c>
      <c r="H14" s="146">
        <v>5</v>
      </c>
      <c r="I14" s="146">
        <v>0</v>
      </c>
      <c r="J14" s="146">
        <v>0</v>
      </c>
      <c r="K14" s="146">
        <v>8343.1</v>
      </c>
      <c r="L14" s="147"/>
      <c r="M14" s="148"/>
    </row>
    <row r="15" spans="1:13" s="60" customFormat="1" ht="24.75" customHeight="1">
      <c r="A15" s="97" t="s">
        <v>88</v>
      </c>
      <c r="B15" s="97" t="s">
        <v>89</v>
      </c>
      <c r="C15" s="97" t="s">
        <v>92</v>
      </c>
      <c r="D15" s="99" t="s">
        <v>529</v>
      </c>
      <c r="E15" s="146">
        <v>1500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1500</v>
      </c>
      <c r="L15" s="147"/>
      <c r="M15" s="148"/>
    </row>
    <row r="16" spans="1:13" s="60" customFormat="1" ht="24.75" customHeight="1">
      <c r="A16" s="97" t="s">
        <v>88</v>
      </c>
      <c r="B16" s="97" t="s">
        <v>89</v>
      </c>
      <c r="C16" s="97" t="s">
        <v>93</v>
      </c>
      <c r="D16" s="99" t="s">
        <v>530</v>
      </c>
      <c r="E16" s="146">
        <v>50</v>
      </c>
      <c r="F16" s="146">
        <v>0</v>
      </c>
      <c r="G16" s="146">
        <v>50</v>
      </c>
      <c r="H16" s="146">
        <v>0</v>
      </c>
      <c r="I16" s="146">
        <v>0</v>
      </c>
      <c r="J16" s="146">
        <v>0</v>
      </c>
      <c r="K16" s="146">
        <v>0</v>
      </c>
      <c r="L16" s="147"/>
      <c r="M16" s="148"/>
    </row>
    <row r="17" spans="1:13" s="60" customFormat="1" ht="24.75" customHeight="1">
      <c r="A17" s="97" t="s">
        <v>88</v>
      </c>
      <c r="B17" s="97" t="s">
        <v>89</v>
      </c>
      <c r="C17" s="97" t="s">
        <v>94</v>
      </c>
      <c r="D17" s="99" t="s">
        <v>531</v>
      </c>
      <c r="E17" s="146">
        <v>18311.44</v>
      </c>
      <c r="F17" s="146">
        <v>1113.08</v>
      </c>
      <c r="G17" s="146">
        <v>8496.48</v>
      </c>
      <c r="H17" s="146">
        <v>6797.209999999999</v>
      </c>
      <c r="I17" s="146">
        <v>600</v>
      </c>
      <c r="J17" s="146">
        <v>100</v>
      </c>
      <c r="K17" s="146">
        <v>1204.67</v>
      </c>
      <c r="L17" s="147"/>
      <c r="M17" s="148"/>
    </row>
    <row r="18" spans="1:13" s="60" customFormat="1" ht="30.75" customHeight="1">
      <c r="A18" s="97">
        <v>212</v>
      </c>
      <c r="B18" s="97">
        <v>12</v>
      </c>
      <c r="C18" s="97"/>
      <c r="D18" s="67" t="s">
        <v>102</v>
      </c>
      <c r="E18" s="146">
        <v>40</v>
      </c>
      <c r="F18" s="146"/>
      <c r="G18" s="146"/>
      <c r="H18" s="146"/>
      <c r="I18" s="146"/>
      <c r="J18" s="146"/>
      <c r="K18" s="146"/>
      <c r="L18" s="147"/>
      <c r="M18" s="148">
        <v>40</v>
      </c>
    </row>
    <row r="19" spans="1:13" s="60" customFormat="1" ht="24.75" customHeight="1">
      <c r="A19" s="101">
        <v>212</v>
      </c>
      <c r="B19" s="101">
        <v>12</v>
      </c>
      <c r="C19" s="102" t="s">
        <v>520</v>
      </c>
      <c r="D19" s="103" t="s">
        <v>532</v>
      </c>
      <c r="E19" s="151">
        <v>40</v>
      </c>
      <c r="F19" s="151"/>
      <c r="G19" s="151"/>
      <c r="H19" s="151"/>
      <c r="I19" s="151"/>
      <c r="J19" s="151"/>
      <c r="K19" s="151"/>
      <c r="L19" s="152"/>
      <c r="M19" s="153">
        <v>40</v>
      </c>
    </row>
    <row r="20" spans="1:13" s="60" customFormat="1" ht="31.5" customHeight="1">
      <c r="A20" s="97">
        <v>213</v>
      </c>
      <c r="B20" s="97">
        <v>66</v>
      </c>
      <c r="C20" s="98"/>
      <c r="D20" s="67" t="s">
        <v>103</v>
      </c>
      <c r="E20" s="149">
        <v>330</v>
      </c>
      <c r="F20" s="146"/>
      <c r="G20" s="146"/>
      <c r="H20" s="146"/>
      <c r="I20" s="146"/>
      <c r="J20" s="146"/>
      <c r="K20" s="146"/>
      <c r="L20" s="147"/>
      <c r="M20" s="150">
        <v>330</v>
      </c>
    </row>
    <row r="21" spans="1:13" s="60" customFormat="1" ht="24.75" customHeight="1">
      <c r="A21" s="97">
        <v>213</v>
      </c>
      <c r="B21" s="97">
        <v>66</v>
      </c>
      <c r="C21" s="98" t="s">
        <v>520</v>
      </c>
      <c r="D21" s="104" t="s">
        <v>523</v>
      </c>
      <c r="E21" s="149">
        <v>261</v>
      </c>
      <c r="F21" s="146"/>
      <c r="G21" s="146"/>
      <c r="H21" s="146"/>
      <c r="I21" s="146"/>
      <c r="J21" s="146"/>
      <c r="K21" s="146"/>
      <c r="L21" s="147"/>
      <c r="M21" s="150">
        <v>261</v>
      </c>
    </row>
    <row r="22" spans="1:13" s="60" customFormat="1" ht="24.75" customHeight="1">
      <c r="A22" s="97">
        <v>213</v>
      </c>
      <c r="B22" s="97">
        <v>66</v>
      </c>
      <c r="C22" s="98" t="s">
        <v>533</v>
      </c>
      <c r="D22" s="104" t="s">
        <v>534</v>
      </c>
      <c r="E22" s="149">
        <v>69</v>
      </c>
      <c r="F22" s="146"/>
      <c r="G22" s="146"/>
      <c r="H22" s="146"/>
      <c r="I22" s="146"/>
      <c r="J22" s="146"/>
      <c r="K22" s="146"/>
      <c r="L22" s="147"/>
      <c r="M22" s="150">
        <v>69</v>
      </c>
    </row>
    <row r="23" spans="1:13" s="60" customFormat="1" ht="24.75" customHeight="1">
      <c r="A23" s="97" t="s">
        <v>95</v>
      </c>
      <c r="B23" s="97" t="s">
        <v>96</v>
      </c>
      <c r="C23" s="97"/>
      <c r="D23" s="64" t="s">
        <v>535</v>
      </c>
      <c r="E23" s="146">
        <v>60</v>
      </c>
      <c r="F23" s="146">
        <v>0</v>
      </c>
      <c r="G23" s="146">
        <v>30</v>
      </c>
      <c r="H23" s="146">
        <v>0</v>
      </c>
      <c r="I23" s="146">
        <v>0</v>
      </c>
      <c r="J23" s="146">
        <v>0</v>
      </c>
      <c r="K23" s="146">
        <v>0</v>
      </c>
      <c r="L23" s="147"/>
      <c r="M23" s="148">
        <v>30</v>
      </c>
    </row>
    <row r="24" spans="1:13" s="60" customFormat="1" ht="24.75" customHeight="1">
      <c r="A24" s="97" t="s">
        <v>95</v>
      </c>
      <c r="B24" s="97" t="s">
        <v>96</v>
      </c>
      <c r="C24" s="97" t="s">
        <v>92</v>
      </c>
      <c r="D24" s="99" t="s">
        <v>536</v>
      </c>
      <c r="E24" s="146">
        <v>60</v>
      </c>
      <c r="F24" s="146">
        <v>0</v>
      </c>
      <c r="G24" s="146">
        <v>30</v>
      </c>
      <c r="H24" s="146">
        <v>0</v>
      </c>
      <c r="I24" s="146">
        <v>0</v>
      </c>
      <c r="J24" s="146">
        <v>0</v>
      </c>
      <c r="K24" s="146">
        <v>0</v>
      </c>
      <c r="L24" s="147"/>
      <c r="M24" s="148">
        <v>30</v>
      </c>
    </row>
    <row r="25" spans="1:13" s="60" customFormat="1" ht="24.75" customHeight="1">
      <c r="A25" s="97">
        <v>229</v>
      </c>
      <c r="B25" s="98" t="s">
        <v>537</v>
      </c>
      <c r="C25" s="97"/>
      <c r="D25" s="66" t="s">
        <v>104</v>
      </c>
      <c r="E25" s="146">
        <v>10</v>
      </c>
      <c r="F25" s="146"/>
      <c r="G25" s="146"/>
      <c r="H25" s="146"/>
      <c r="I25" s="146"/>
      <c r="J25" s="146"/>
      <c r="K25" s="146"/>
      <c r="L25" s="147"/>
      <c r="M25" s="148">
        <v>10</v>
      </c>
    </row>
    <row r="26" spans="1:13" s="60" customFormat="1" ht="24.75" customHeight="1">
      <c r="A26" s="97" t="s">
        <v>97</v>
      </c>
      <c r="B26" s="97" t="s">
        <v>96</v>
      </c>
      <c r="C26" s="97"/>
      <c r="D26" s="64" t="s">
        <v>538</v>
      </c>
      <c r="E26" s="146">
        <v>2008.66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48.66</v>
      </c>
      <c r="L26" s="147"/>
      <c r="M26" s="148">
        <v>1960</v>
      </c>
    </row>
    <row r="27" spans="1:13" s="60" customFormat="1" ht="24.75" customHeight="1">
      <c r="A27" s="97" t="s">
        <v>97</v>
      </c>
      <c r="B27" s="97">
        <v>60</v>
      </c>
      <c r="C27" s="97" t="s">
        <v>98</v>
      </c>
      <c r="D27" s="99" t="s">
        <v>539</v>
      </c>
      <c r="E27" s="146">
        <v>1083.66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48.66</v>
      </c>
      <c r="L27" s="147"/>
      <c r="M27" s="150">
        <v>1035</v>
      </c>
    </row>
    <row r="28" spans="1:13" s="68" customFormat="1" ht="24.75" customHeight="1">
      <c r="A28" s="97" t="s">
        <v>97</v>
      </c>
      <c r="B28" s="97">
        <v>60</v>
      </c>
      <c r="C28" s="105" t="s">
        <v>91</v>
      </c>
      <c r="D28" s="106" t="s">
        <v>540</v>
      </c>
      <c r="E28" s="149">
        <v>650</v>
      </c>
      <c r="F28" s="147"/>
      <c r="G28" s="147"/>
      <c r="H28" s="147"/>
      <c r="I28" s="147"/>
      <c r="J28" s="147"/>
      <c r="K28" s="147"/>
      <c r="L28" s="147"/>
      <c r="M28" s="150">
        <v>650</v>
      </c>
    </row>
    <row r="29" spans="1:13" s="68" customFormat="1" ht="24.75" customHeight="1">
      <c r="A29" s="97" t="s">
        <v>97</v>
      </c>
      <c r="B29" s="97">
        <v>60</v>
      </c>
      <c r="C29" s="105" t="s">
        <v>92</v>
      </c>
      <c r="D29" s="106" t="s">
        <v>541</v>
      </c>
      <c r="E29" s="149">
        <v>15</v>
      </c>
      <c r="F29" s="147"/>
      <c r="G29" s="147"/>
      <c r="H29" s="147"/>
      <c r="I29" s="147"/>
      <c r="J29" s="147"/>
      <c r="K29" s="147"/>
      <c r="L29" s="147"/>
      <c r="M29" s="150">
        <v>15</v>
      </c>
    </row>
    <row r="30" spans="1:13" s="68" customFormat="1" ht="24.75" customHeight="1">
      <c r="A30" s="97" t="s">
        <v>97</v>
      </c>
      <c r="B30" s="97">
        <v>60</v>
      </c>
      <c r="C30" s="105" t="s">
        <v>93</v>
      </c>
      <c r="D30" s="106" t="s">
        <v>542</v>
      </c>
      <c r="E30" s="149">
        <v>16</v>
      </c>
      <c r="F30" s="147"/>
      <c r="G30" s="147"/>
      <c r="H30" s="147"/>
      <c r="I30" s="147"/>
      <c r="J30" s="147"/>
      <c r="K30" s="147"/>
      <c r="L30" s="147"/>
      <c r="M30" s="150">
        <v>16</v>
      </c>
    </row>
    <row r="31" spans="1:13" s="68" customFormat="1" ht="24.75" customHeight="1">
      <c r="A31" s="97" t="s">
        <v>97</v>
      </c>
      <c r="B31" s="97">
        <v>60</v>
      </c>
      <c r="C31" s="105" t="s">
        <v>105</v>
      </c>
      <c r="D31" s="106" t="s">
        <v>543</v>
      </c>
      <c r="E31" s="149">
        <v>244</v>
      </c>
      <c r="F31" s="147"/>
      <c r="G31" s="147"/>
      <c r="H31" s="147"/>
      <c r="I31" s="147"/>
      <c r="J31" s="147"/>
      <c r="K31" s="147"/>
      <c r="L31" s="147"/>
      <c r="M31" s="150">
        <v>244</v>
      </c>
    </row>
  </sheetData>
  <mergeCells count="6">
    <mergeCell ref="A2:C2"/>
    <mergeCell ref="E3:M3"/>
    <mergeCell ref="A3:C3"/>
    <mergeCell ref="A1:K1"/>
    <mergeCell ref="D3:D4"/>
    <mergeCell ref="K2:M2"/>
  </mergeCells>
  <printOptions horizontalCentered="1"/>
  <pageMargins left="0.6299212598425197" right="0.6299212598425197" top="0.9055118110236221" bottom="0.8661417322834646" header="0.5118110236220472" footer="0.5905511811023623"/>
  <pageSetup horizontalDpi="600" verticalDpi="600" orientation="landscape" paperSize="9" scale="90" r:id="rId1"/>
  <headerFooter alignWithMargins="0">
    <oddFooter>&amp;C- &amp;P -</oddFooter>
  </headerFooter>
  <ignoredErrors>
    <ignoredError sqref="C28:C31 B7:C7 B9:C11 B8 B6 A12:C17 C19 A23:C24 B25 A26:A27 C26:C27 B26 A28:B31 C21:C2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showZeros="0" workbookViewId="0" topLeftCell="A1">
      <selection activeCell="H31" sqref="H31"/>
    </sheetView>
  </sheetViews>
  <sheetFormatPr defaultColWidth="9.00390625" defaultRowHeight="14.25"/>
  <cols>
    <col min="1" max="1" width="30.75390625" style="1" customWidth="1"/>
    <col min="2" max="2" width="10.625" style="1" customWidth="1"/>
    <col min="3" max="3" width="9.75390625" style="1" customWidth="1"/>
    <col min="4" max="4" width="10.625" style="1" customWidth="1"/>
    <col min="5" max="5" width="11.125" style="1" customWidth="1"/>
    <col min="6" max="6" width="10.625" style="1" customWidth="1"/>
    <col min="7" max="8" width="8.875" style="1" customWidth="1"/>
    <col min="9" max="9" width="9.25390625" style="1" customWidth="1"/>
    <col min="10" max="15" width="0" style="1" hidden="1" customWidth="1"/>
    <col min="16" max="16384" width="9.00390625" style="1" customWidth="1"/>
  </cols>
  <sheetData>
    <row r="1" spans="1:9" ht="35.25" customHeight="1">
      <c r="A1" s="202" t="s">
        <v>597</v>
      </c>
      <c r="B1" s="202"/>
      <c r="C1" s="202"/>
      <c r="D1" s="202"/>
      <c r="E1" s="202"/>
      <c r="F1" s="202"/>
      <c r="G1" s="202"/>
      <c r="H1" s="202"/>
      <c r="I1" s="202"/>
    </row>
    <row r="2" spans="1:9" ht="15" customHeight="1">
      <c r="A2" s="25"/>
      <c r="B2" s="25"/>
      <c r="C2" s="25"/>
      <c r="D2" s="25"/>
      <c r="E2" s="48"/>
      <c r="F2" s="48"/>
      <c r="G2" s="48"/>
      <c r="H2" s="48"/>
      <c r="I2" s="49"/>
    </row>
    <row r="3" spans="1:9" ht="15" customHeight="1">
      <c r="A3" s="85" t="s">
        <v>546</v>
      </c>
      <c r="B3" s="108"/>
      <c r="C3" s="108"/>
      <c r="D3" s="109"/>
      <c r="E3" s="109"/>
      <c r="F3" s="109"/>
      <c r="G3" s="109"/>
      <c r="H3" s="203" t="s">
        <v>602</v>
      </c>
      <c r="I3" s="204"/>
    </row>
    <row r="4" spans="1:9" ht="53.25" customHeight="1">
      <c r="A4" s="88" t="s">
        <v>22</v>
      </c>
      <c r="B4" s="89" t="s">
        <v>40</v>
      </c>
      <c r="C4" s="110" t="s">
        <v>46</v>
      </c>
      <c r="D4" s="89" t="s">
        <v>47</v>
      </c>
      <c r="E4" s="89" t="s">
        <v>61</v>
      </c>
      <c r="F4" s="89" t="s">
        <v>48</v>
      </c>
      <c r="G4" s="89" t="s">
        <v>49</v>
      </c>
      <c r="H4" s="111" t="s">
        <v>50</v>
      </c>
      <c r="I4" s="112" t="s">
        <v>51</v>
      </c>
    </row>
    <row r="5" spans="1:9" ht="27" customHeight="1">
      <c r="A5" s="126" t="s">
        <v>52</v>
      </c>
      <c r="B5" s="50">
        <f aca="true" t="shared" si="0" ref="B5:B15">SUM(C5:I5)</f>
        <v>79884</v>
      </c>
      <c r="C5" s="128">
        <v>27523</v>
      </c>
      <c r="D5" s="128">
        <v>9066</v>
      </c>
      <c r="E5" s="129">
        <v>16327</v>
      </c>
      <c r="F5" s="130">
        <v>21317</v>
      </c>
      <c r="G5" s="130">
        <v>1874</v>
      </c>
      <c r="H5" s="131">
        <v>3454</v>
      </c>
      <c r="I5" s="132">
        <v>323</v>
      </c>
    </row>
    <row r="6" spans="1:9" ht="27" customHeight="1">
      <c r="A6" s="26" t="s">
        <v>547</v>
      </c>
      <c r="B6" s="50">
        <f t="shared" si="0"/>
        <v>40188</v>
      </c>
      <c r="C6" s="128">
        <v>14071</v>
      </c>
      <c r="D6" s="128">
        <v>2780</v>
      </c>
      <c r="E6" s="129">
        <v>15779</v>
      </c>
      <c r="F6" s="130">
        <v>5211</v>
      </c>
      <c r="G6" s="130">
        <v>1451</v>
      </c>
      <c r="H6" s="131">
        <v>623</v>
      </c>
      <c r="I6" s="132">
        <v>273</v>
      </c>
    </row>
    <row r="7" spans="1:9" ht="27" customHeight="1">
      <c r="A7" s="26" t="s">
        <v>548</v>
      </c>
      <c r="B7" s="50">
        <f t="shared" si="0"/>
        <v>499</v>
      </c>
      <c r="C7" s="128">
        <v>127</v>
      </c>
      <c r="D7" s="128">
        <v>225</v>
      </c>
      <c r="E7" s="129">
        <v>17</v>
      </c>
      <c r="F7" s="130">
        <v>126</v>
      </c>
      <c r="G7" s="130">
        <v>3</v>
      </c>
      <c r="H7" s="131">
        <v>1</v>
      </c>
      <c r="I7" s="132"/>
    </row>
    <row r="8" spans="1:9" ht="27" customHeight="1">
      <c r="A8" s="27" t="s">
        <v>549</v>
      </c>
      <c r="B8" s="50">
        <f t="shared" si="0"/>
        <v>35420</v>
      </c>
      <c r="C8" s="128">
        <v>12850</v>
      </c>
      <c r="D8" s="128">
        <v>6059</v>
      </c>
      <c r="E8" s="129">
        <v>531</v>
      </c>
      <c r="F8" s="130">
        <v>15980</v>
      </c>
      <c r="G8" s="130"/>
      <c r="H8" s="131"/>
      <c r="I8" s="132"/>
    </row>
    <row r="9" spans="1:9" ht="27" customHeight="1">
      <c r="A9" s="27" t="s">
        <v>550</v>
      </c>
      <c r="B9" s="50">
        <f t="shared" si="0"/>
        <v>58</v>
      </c>
      <c r="C9" s="128">
        <v>58</v>
      </c>
      <c r="D9" s="128"/>
      <c r="E9" s="129"/>
      <c r="F9" s="130"/>
      <c r="G9" s="130"/>
      <c r="H9" s="131"/>
      <c r="I9" s="132"/>
    </row>
    <row r="10" spans="1:9" ht="27" customHeight="1">
      <c r="A10" s="27" t="s">
        <v>551</v>
      </c>
      <c r="B10" s="50">
        <f t="shared" si="0"/>
        <v>419</v>
      </c>
      <c r="C10" s="128">
        <v>417</v>
      </c>
      <c r="D10" s="128">
        <v>2</v>
      </c>
      <c r="E10" s="129"/>
      <c r="F10" s="130"/>
      <c r="G10" s="130"/>
      <c r="H10" s="131"/>
      <c r="I10" s="132"/>
    </row>
    <row r="11" spans="1:16" ht="27" customHeight="1">
      <c r="A11" s="127" t="s">
        <v>53</v>
      </c>
      <c r="B11" s="50">
        <f t="shared" si="0"/>
        <v>75272</v>
      </c>
      <c r="C11" s="128">
        <v>27489</v>
      </c>
      <c r="D11" s="128">
        <v>5580</v>
      </c>
      <c r="E11" s="129">
        <v>16327</v>
      </c>
      <c r="F11" s="130">
        <v>20225</v>
      </c>
      <c r="G11" s="130">
        <v>1874</v>
      </c>
      <c r="H11" s="131">
        <v>3454</v>
      </c>
      <c r="I11" s="132">
        <v>323</v>
      </c>
      <c r="P11" s="51"/>
    </row>
    <row r="12" spans="1:16" ht="27" customHeight="1">
      <c r="A12" s="26" t="s">
        <v>552</v>
      </c>
      <c r="B12" s="50">
        <f t="shared" si="0"/>
        <v>73774</v>
      </c>
      <c r="C12" s="128">
        <v>27453</v>
      </c>
      <c r="D12" s="128">
        <v>5578</v>
      </c>
      <c r="E12" s="129">
        <v>16327</v>
      </c>
      <c r="F12" s="130">
        <v>19183</v>
      </c>
      <c r="G12" s="130">
        <v>1509</v>
      </c>
      <c r="H12" s="131">
        <v>3454</v>
      </c>
      <c r="I12" s="132">
        <v>270</v>
      </c>
      <c r="P12" s="51"/>
    </row>
    <row r="13" spans="1:16" ht="27" customHeight="1">
      <c r="A13" s="26" t="s">
        <v>553</v>
      </c>
      <c r="B13" s="50">
        <f t="shared" si="0"/>
        <v>38</v>
      </c>
      <c r="C13" s="128">
        <v>36</v>
      </c>
      <c r="D13" s="128">
        <v>2</v>
      </c>
      <c r="E13" s="129"/>
      <c r="F13" s="130"/>
      <c r="G13" s="130"/>
      <c r="H13" s="131"/>
      <c r="I13" s="132"/>
      <c r="P13" s="51"/>
    </row>
    <row r="14" spans="1:15" ht="27" customHeight="1">
      <c r="A14" s="126" t="s">
        <v>54</v>
      </c>
      <c r="B14" s="50">
        <f t="shared" si="0"/>
        <v>4612</v>
      </c>
      <c r="C14" s="128">
        <f>SUM(C5-C11)</f>
        <v>34</v>
      </c>
      <c r="D14" s="128">
        <f aca="true" t="shared" si="1" ref="D14:O14">SUM(D5-D11)</f>
        <v>3486</v>
      </c>
      <c r="E14" s="130">
        <f t="shared" si="1"/>
        <v>0</v>
      </c>
      <c r="F14" s="130">
        <f t="shared" si="1"/>
        <v>1092</v>
      </c>
      <c r="G14" s="130">
        <f t="shared" si="1"/>
        <v>0</v>
      </c>
      <c r="H14" s="130">
        <f t="shared" si="1"/>
        <v>0</v>
      </c>
      <c r="I14" s="13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</row>
    <row r="15" spans="1:9" ht="27" customHeight="1">
      <c r="A15" s="127" t="s">
        <v>55</v>
      </c>
      <c r="B15" s="50">
        <f t="shared" si="0"/>
        <v>36708</v>
      </c>
      <c r="C15" s="128">
        <v>10487</v>
      </c>
      <c r="D15" s="128">
        <v>18304</v>
      </c>
      <c r="E15" s="129"/>
      <c r="F15" s="130">
        <v>7917</v>
      </c>
      <c r="G15" s="130"/>
      <c r="H15" s="131"/>
      <c r="I15" s="132"/>
    </row>
  </sheetData>
  <mergeCells count="2">
    <mergeCell ref="A1:I1"/>
    <mergeCell ref="H3:I3"/>
  </mergeCells>
  <printOptions horizontalCentered="1"/>
  <pageMargins left="0.6692913385826772" right="0.6692913385826772" top="0.9055118110236221" bottom="0.9055118110236221" header="0.5118110236220472" footer="0.5905511811023623"/>
  <pageSetup horizontalDpi="600" verticalDpi="600" orientation="landscape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1"/>
  <sheetViews>
    <sheetView workbookViewId="0" topLeftCell="A5">
      <selection activeCell="H31" sqref="H31"/>
    </sheetView>
  </sheetViews>
  <sheetFormatPr defaultColWidth="9.00390625" defaultRowHeight="14.25"/>
  <cols>
    <col min="1" max="1" width="6.875" style="45" customWidth="1"/>
    <col min="2" max="2" width="6.625" style="45" customWidth="1"/>
    <col min="3" max="3" width="6.375" style="2" customWidth="1"/>
    <col min="4" max="4" width="5.75390625" style="2" customWidth="1"/>
    <col min="5" max="5" width="6.625" style="2" customWidth="1"/>
    <col min="6" max="6" width="5.625" style="2" customWidth="1"/>
    <col min="7" max="7" width="5.875" style="2" customWidth="1"/>
    <col min="8" max="8" width="6.50390625" style="2" customWidth="1"/>
    <col min="9" max="9" width="5.50390625" style="2" customWidth="1"/>
    <col min="10" max="10" width="6.375" style="2" customWidth="1"/>
    <col min="11" max="11" width="6.50390625" style="2" customWidth="1"/>
    <col min="12" max="12" width="4.625" style="2" customWidth="1"/>
    <col min="13" max="14" width="5.25390625" style="2" customWidth="1"/>
    <col min="15" max="15" width="6.00390625" style="2" customWidth="1"/>
    <col min="16" max="16" width="8.125" style="2" customWidth="1"/>
    <col min="17" max="17" width="6.00390625" style="47" customWidth="1"/>
    <col min="18" max="18" width="6.125" style="47" customWidth="1"/>
    <col min="19" max="19" width="6.875" style="2" customWidth="1"/>
    <col min="20" max="20" width="6.50390625" style="46" customWidth="1"/>
    <col min="21" max="21" width="5.875" style="46" customWidth="1"/>
    <col min="22" max="22" width="8.375" style="46" customWidth="1"/>
    <col min="23" max="23" width="7.25390625" style="46" customWidth="1"/>
    <col min="24" max="24" width="5.75390625" style="46" customWidth="1"/>
    <col min="25" max="25" width="5.875" style="2" customWidth="1"/>
    <col min="26" max="26" width="5.25390625" style="2" customWidth="1"/>
    <col min="27" max="27" width="5.875" style="2" customWidth="1"/>
    <col min="28" max="28" width="5.50390625" style="46" customWidth="1"/>
    <col min="29" max="29" width="7.25390625" style="46" customWidth="1"/>
    <col min="30" max="16384" width="9.25390625" style="2" customWidth="1"/>
  </cols>
  <sheetData>
    <row r="1" spans="1:29" s="44" customFormat="1" ht="57" customHeight="1">
      <c r="A1" s="172" t="s">
        <v>59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29" ht="25.5" customHeight="1">
      <c r="A2" s="85" t="s">
        <v>555</v>
      </c>
      <c r="B2" s="113" t="s">
        <v>62</v>
      </c>
      <c r="C2" s="114"/>
      <c r="D2" s="114"/>
      <c r="E2" s="114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115"/>
      <c r="U2" s="115"/>
      <c r="V2" s="115"/>
      <c r="W2" s="115"/>
      <c r="X2" s="115"/>
      <c r="Y2" s="114"/>
      <c r="Z2" s="114"/>
      <c r="AA2" s="201" t="s">
        <v>599</v>
      </c>
      <c r="AB2" s="229"/>
      <c r="AC2" s="229"/>
    </row>
    <row r="3" spans="1:29" s="45" customFormat="1" ht="31.5" customHeight="1">
      <c r="A3" s="207"/>
      <c r="B3" s="208" t="s">
        <v>556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23" t="s">
        <v>63</v>
      </c>
      <c r="Y3" s="224"/>
      <c r="Z3" s="224"/>
      <c r="AA3" s="224"/>
      <c r="AB3" s="225" t="s">
        <v>64</v>
      </c>
      <c r="AC3" s="225" t="s">
        <v>575</v>
      </c>
    </row>
    <row r="4" spans="1:29" s="45" customFormat="1" ht="33" customHeight="1">
      <c r="A4" s="207"/>
      <c r="B4" s="221" t="s">
        <v>65</v>
      </c>
      <c r="C4" s="222"/>
      <c r="D4" s="222"/>
      <c r="E4" s="222"/>
      <c r="F4" s="222"/>
      <c r="G4" s="222"/>
      <c r="H4" s="230" t="s">
        <v>66</v>
      </c>
      <c r="I4" s="231"/>
      <c r="J4" s="212" t="s">
        <v>67</v>
      </c>
      <c r="K4" s="207"/>
      <c r="L4" s="207"/>
      <c r="M4" s="207"/>
      <c r="N4" s="207"/>
      <c r="O4" s="207"/>
      <c r="P4" s="207"/>
      <c r="Q4" s="207"/>
      <c r="R4" s="207"/>
      <c r="S4" s="207"/>
      <c r="T4" s="212" t="s">
        <v>68</v>
      </c>
      <c r="U4" s="207"/>
      <c r="V4" s="207"/>
      <c r="W4" s="207"/>
      <c r="X4" s="225" t="s">
        <v>69</v>
      </c>
      <c r="Y4" s="228" t="s">
        <v>557</v>
      </c>
      <c r="Z4" s="228" t="s">
        <v>558</v>
      </c>
      <c r="AA4" s="216" t="s">
        <v>559</v>
      </c>
      <c r="AB4" s="226"/>
      <c r="AC4" s="226"/>
    </row>
    <row r="5" spans="1:29" s="45" customFormat="1" ht="45" customHeight="1">
      <c r="A5" s="207"/>
      <c r="B5" s="170" t="s">
        <v>560</v>
      </c>
      <c r="C5" s="218"/>
      <c r="D5" s="218"/>
      <c r="E5" s="180"/>
      <c r="F5" s="219" t="s">
        <v>561</v>
      </c>
      <c r="G5" s="220"/>
      <c r="H5" s="232"/>
      <c r="I5" s="233"/>
      <c r="J5" s="212" t="s">
        <v>70</v>
      </c>
      <c r="K5" s="210" t="s">
        <v>571</v>
      </c>
      <c r="L5" s="212" t="s">
        <v>572</v>
      </c>
      <c r="M5" s="210" t="s">
        <v>573</v>
      </c>
      <c r="N5" s="210" t="s">
        <v>562</v>
      </c>
      <c r="O5" s="210" t="s">
        <v>563</v>
      </c>
      <c r="P5" s="212" t="s">
        <v>578</v>
      </c>
      <c r="Q5" s="213" t="s">
        <v>574</v>
      </c>
      <c r="R5" s="212" t="s">
        <v>554</v>
      </c>
      <c r="S5" s="212" t="s">
        <v>71</v>
      </c>
      <c r="T5" s="212" t="s">
        <v>72</v>
      </c>
      <c r="U5" s="210" t="s">
        <v>73</v>
      </c>
      <c r="V5" s="210" t="s">
        <v>625</v>
      </c>
      <c r="W5" s="234" t="s">
        <v>74</v>
      </c>
      <c r="X5" s="226"/>
      <c r="Y5" s="217"/>
      <c r="Z5" s="217"/>
      <c r="AA5" s="217"/>
      <c r="AB5" s="226"/>
      <c r="AC5" s="226"/>
    </row>
    <row r="6" spans="1:29" s="45" customFormat="1" ht="195" customHeight="1">
      <c r="A6" s="207"/>
      <c r="B6" s="82" t="s">
        <v>564</v>
      </c>
      <c r="C6" s="52" t="s">
        <v>576</v>
      </c>
      <c r="D6" s="52" t="s">
        <v>565</v>
      </c>
      <c r="E6" s="52" t="s">
        <v>566</v>
      </c>
      <c r="F6" s="82" t="s">
        <v>564</v>
      </c>
      <c r="G6" s="52" t="s">
        <v>567</v>
      </c>
      <c r="H6" s="82" t="s">
        <v>564</v>
      </c>
      <c r="I6" s="52" t="s">
        <v>577</v>
      </c>
      <c r="J6" s="207"/>
      <c r="K6" s="211"/>
      <c r="L6" s="207"/>
      <c r="M6" s="211"/>
      <c r="N6" s="211"/>
      <c r="O6" s="211"/>
      <c r="P6" s="207"/>
      <c r="Q6" s="214"/>
      <c r="R6" s="207"/>
      <c r="S6" s="207"/>
      <c r="T6" s="207"/>
      <c r="U6" s="211"/>
      <c r="V6" s="211"/>
      <c r="W6" s="235"/>
      <c r="X6" s="227"/>
      <c r="Y6" s="211"/>
      <c r="Z6" s="211"/>
      <c r="AA6" s="211"/>
      <c r="AB6" s="227"/>
      <c r="AC6" s="227"/>
    </row>
    <row r="7" spans="1:29" s="45" customFormat="1" ht="45" customHeight="1">
      <c r="A7" s="52" t="s">
        <v>568</v>
      </c>
      <c r="B7" s="116">
        <f aca="true" t="shared" si="0" ref="B7:R7">SUM(B9-B8)</f>
        <v>6301</v>
      </c>
      <c r="C7" s="116">
        <f t="shared" si="0"/>
        <v>54362</v>
      </c>
      <c r="D7" s="116">
        <f t="shared" si="0"/>
        <v>1386</v>
      </c>
      <c r="E7" s="116">
        <f t="shared" si="0"/>
        <v>4342</v>
      </c>
      <c r="F7" s="116">
        <f t="shared" si="0"/>
        <v>3060</v>
      </c>
      <c r="G7" s="116">
        <f t="shared" si="0"/>
        <v>6126</v>
      </c>
      <c r="H7" s="116">
        <f t="shared" si="0"/>
        <v>9363</v>
      </c>
      <c r="I7" s="116">
        <f t="shared" si="0"/>
        <v>3662</v>
      </c>
      <c r="J7" s="116">
        <f t="shared" si="0"/>
        <v>24293</v>
      </c>
      <c r="K7" s="116">
        <f t="shared" si="0"/>
        <v>5984</v>
      </c>
      <c r="L7" s="116">
        <f t="shared" si="0"/>
        <v>18</v>
      </c>
      <c r="M7" s="116">
        <f t="shared" si="0"/>
        <v>257</v>
      </c>
      <c r="N7" s="116">
        <f t="shared" si="0"/>
        <v>4488</v>
      </c>
      <c r="O7" s="116">
        <f t="shared" si="0"/>
        <v>2081</v>
      </c>
      <c r="P7" s="116">
        <f t="shared" si="0"/>
        <v>9973</v>
      </c>
      <c r="Q7" s="117">
        <f t="shared" si="0"/>
        <v>700</v>
      </c>
      <c r="R7" s="117">
        <f t="shared" si="0"/>
        <v>249</v>
      </c>
      <c r="S7" s="215">
        <v>543</v>
      </c>
      <c r="T7" s="117">
        <f>SUM(B7+F7+H7)</f>
        <v>18724</v>
      </c>
      <c r="U7" s="117">
        <v>2530</v>
      </c>
      <c r="V7" s="215">
        <v>7000</v>
      </c>
      <c r="W7" s="116">
        <f>SUM(W9-W8)</f>
        <v>104351</v>
      </c>
      <c r="X7" s="116">
        <f>SUM(X9-X8)</f>
        <v>2793</v>
      </c>
      <c r="Y7" s="116">
        <f>SUM(Y9-Y8)</f>
        <v>2519</v>
      </c>
      <c r="Z7" s="116">
        <f>SUM(Z9-Z8)</f>
        <v>139</v>
      </c>
      <c r="AA7" s="116">
        <f>SUM(AA9-AA8)</f>
        <v>135</v>
      </c>
      <c r="AB7" s="116"/>
      <c r="AC7" s="116">
        <f>SUM(AC9-AC8)</f>
        <v>107144</v>
      </c>
    </row>
    <row r="8" spans="1:29" s="45" customFormat="1" ht="45" customHeight="1">
      <c r="A8" s="52" t="s">
        <v>569</v>
      </c>
      <c r="B8" s="116">
        <v>1106</v>
      </c>
      <c r="C8" s="117">
        <v>8954</v>
      </c>
      <c r="D8" s="117">
        <v>404</v>
      </c>
      <c r="E8" s="117">
        <v>542</v>
      </c>
      <c r="F8" s="116">
        <v>383</v>
      </c>
      <c r="G8" s="117">
        <v>719</v>
      </c>
      <c r="H8" s="116">
        <v>11437</v>
      </c>
      <c r="I8" s="117">
        <v>5263</v>
      </c>
      <c r="J8" s="117">
        <f>SUM(K8:S8)</f>
        <v>3819</v>
      </c>
      <c r="K8" s="118">
        <v>962</v>
      </c>
      <c r="L8" s="117">
        <v>4</v>
      </c>
      <c r="M8" s="117">
        <v>41</v>
      </c>
      <c r="N8" s="117">
        <v>722</v>
      </c>
      <c r="O8" s="117">
        <v>331</v>
      </c>
      <c r="P8" s="117">
        <v>1604</v>
      </c>
      <c r="Q8" s="118">
        <v>115</v>
      </c>
      <c r="R8" s="118">
        <v>40</v>
      </c>
      <c r="S8" s="169"/>
      <c r="T8" s="117">
        <f>SUM(B8+F8+H8)</f>
        <v>12926</v>
      </c>
      <c r="U8" s="117">
        <v>650</v>
      </c>
      <c r="V8" s="169"/>
      <c r="W8" s="117">
        <f>SUM(C8+D8+E8+G8+I8+J8+V8)</f>
        <v>19701</v>
      </c>
      <c r="X8" s="118">
        <f>SUM(Y8:AA8)</f>
        <v>541</v>
      </c>
      <c r="Y8" s="118">
        <v>438</v>
      </c>
      <c r="Z8" s="118">
        <v>40</v>
      </c>
      <c r="AA8" s="117">
        <v>63</v>
      </c>
      <c r="AB8" s="118">
        <v>2003</v>
      </c>
      <c r="AC8" s="118">
        <f>SUM(W8+X8+AB8)</f>
        <v>22245</v>
      </c>
    </row>
    <row r="9" spans="1:38" ht="45" customHeight="1">
      <c r="A9" s="53" t="s">
        <v>570</v>
      </c>
      <c r="B9" s="121">
        <v>7407</v>
      </c>
      <c r="C9" s="121">
        <v>63316</v>
      </c>
      <c r="D9" s="121">
        <v>1790</v>
      </c>
      <c r="E9" s="121">
        <v>4884</v>
      </c>
      <c r="F9" s="121">
        <v>3443</v>
      </c>
      <c r="G9" s="121">
        <v>6845</v>
      </c>
      <c r="H9" s="121">
        <v>20800</v>
      </c>
      <c r="I9" s="121">
        <v>8925</v>
      </c>
      <c r="J9" s="119">
        <f>SUM(K9:S9)</f>
        <v>28112</v>
      </c>
      <c r="K9" s="121">
        <v>6946</v>
      </c>
      <c r="L9" s="121">
        <v>22</v>
      </c>
      <c r="M9" s="121">
        <v>298</v>
      </c>
      <c r="N9" s="121">
        <v>5210</v>
      </c>
      <c r="O9" s="121">
        <v>2412</v>
      </c>
      <c r="P9" s="121">
        <v>11577</v>
      </c>
      <c r="Q9" s="121">
        <v>815</v>
      </c>
      <c r="R9" s="121">
        <v>289</v>
      </c>
      <c r="S9" s="121">
        <v>543</v>
      </c>
      <c r="T9" s="119">
        <f>SUM(B9,F9,H9)</f>
        <v>31650</v>
      </c>
      <c r="U9" s="119">
        <v>3180</v>
      </c>
      <c r="V9" s="121">
        <v>7000</v>
      </c>
      <c r="W9" s="119">
        <f>SUM(C9+D9+E9+G9+I9+J9+U9+V9)</f>
        <v>124052</v>
      </c>
      <c r="X9" s="120">
        <f>SUM(Y9:AA9)</f>
        <v>3334</v>
      </c>
      <c r="Y9" s="121">
        <v>2957</v>
      </c>
      <c r="Z9" s="121">
        <v>179</v>
      </c>
      <c r="AA9" s="121">
        <v>198</v>
      </c>
      <c r="AB9" s="121">
        <v>2003</v>
      </c>
      <c r="AC9" s="120">
        <f>SUM(W9+X9+AB9)</f>
        <v>129389</v>
      </c>
      <c r="AD9" s="54"/>
      <c r="AE9" s="54"/>
      <c r="AF9" s="54"/>
      <c r="AG9" s="45"/>
      <c r="AH9" s="45"/>
      <c r="AI9" s="45"/>
      <c r="AJ9" s="45"/>
      <c r="AK9" s="45"/>
      <c r="AL9" s="45"/>
    </row>
    <row r="10" spans="1:29" ht="15.75" customHeight="1" hidden="1">
      <c r="A10" s="205" t="s">
        <v>75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24:29" ht="15.75">
      <c r="X11" s="55"/>
      <c r="Y11" s="55"/>
      <c r="Z11" s="55"/>
      <c r="AA11" s="55"/>
      <c r="AB11" s="55"/>
      <c r="AC11" s="2"/>
    </row>
  </sheetData>
  <mergeCells count="36">
    <mergeCell ref="AA2:AC2"/>
    <mergeCell ref="A1:AC1"/>
    <mergeCell ref="H4:I5"/>
    <mergeCell ref="J4:S4"/>
    <mergeCell ref="T4:W4"/>
    <mergeCell ref="M5:M6"/>
    <mergeCell ref="J5:J6"/>
    <mergeCell ref="K5:K6"/>
    <mergeCell ref="L5:L6"/>
    <mergeCell ref="W5:W6"/>
    <mergeCell ref="X3:AA3"/>
    <mergeCell ref="AB3:AB6"/>
    <mergeCell ref="AC3:AC6"/>
    <mergeCell ref="X4:X6"/>
    <mergeCell ref="Y4:Y6"/>
    <mergeCell ref="Z4:Z6"/>
    <mergeCell ref="S7:S8"/>
    <mergeCell ref="V7:V8"/>
    <mergeCell ref="AA4:AA6"/>
    <mergeCell ref="B5:E5"/>
    <mergeCell ref="F5:G5"/>
    <mergeCell ref="S5:S6"/>
    <mergeCell ref="T5:T6"/>
    <mergeCell ref="U5:U6"/>
    <mergeCell ref="V5:V6"/>
    <mergeCell ref="B4:G4"/>
    <mergeCell ref="A10:AC10"/>
    <mergeCell ref="F2:H2"/>
    <mergeCell ref="I2:S2"/>
    <mergeCell ref="A3:A6"/>
    <mergeCell ref="B3:W3"/>
    <mergeCell ref="N5:N6"/>
    <mergeCell ref="O5:O6"/>
    <mergeCell ref="P5:P6"/>
    <mergeCell ref="Q5:Q6"/>
    <mergeCell ref="R5:R6"/>
  </mergeCells>
  <printOptions horizontalCentered="1"/>
  <pageMargins left="0.5905511811023623" right="0.5905511811023623" top="0.9055118110236221" bottom="0.9055118110236221" header="0.5118110236220472" footer="0.5905511811023623"/>
  <pageSetup horizontalDpi="600" verticalDpi="600" orientation="landscape" paperSize="9" scale="69" r:id="rId1"/>
  <headerFooter alignWithMargins="0">
    <oddFooter>&amp;C&amp;16-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H31" sqref="H31"/>
    </sheetView>
  </sheetViews>
  <sheetFormatPr defaultColWidth="9.00390625" defaultRowHeight="14.25"/>
  <cols>
    <col min="1" max="1" width="5.75390625" style="1" customWidth="1"/>
    <col min="2" max="2" width="42.00390625" style="1" customWidth="1"/>
    <col min="3" max="3" width="14.125" style="1" customWidth="1"/>
    <col min="4" max="4" width="17.375" style="32" customWidth="1"/>
    <col min="5" max="253" width="9.00390625" style="1" customWidth="1"/>
    <col min="254" max="16384" width="9.00390625" style="1" customWidth="1"/>
  </cols>
  <sheetData>
    <row r="1" spans="2:4" ht="32.25" customHeight="1">
      <c r="B1" s="236" t="s">
        <v>598</v>
      </c>
      <c r="C1" s="236"/>
      <c r="D1" s="236"/>
    </row>
    <row r="2" spans="2:4" ht="15" customHeight="1">
      <c r="B2" s="29"/>
      <c r="C2" s="29"/>
      <c r="D2" s="29"/>
    </row>
    <row r="3" spans="1:4" ht="19.5" customHeight="1">
      <c r="A3" s="84" t="s">
        <v>58</v>
      </c>
      <c r="B3" s="37"/>
      <c r="C3" s="37"/>
      <c r="D3" s="94" t="s">
        <v>494</v>
      </c>
    </row>
    <row r="4" spans="1:4" ht="35.25" customHeight="1">
      <c r="A4" s="82" t="s">
        <v>579</v>
      </c>
      <c r="B4" s="122" t="s">
        <v>586</v>
      </c>
      <c r="C4" s="52" t="s">
        <v>39</v>
      </c>
      <c r="D4" s="52" t="s">
        <v>587</v>
      </c>
    </row>
    <row r="5" spans="1:4" ht="30" customHeight="1">
      <c r="A5" s="28">
        <v>1</v>
      </c>
      <c r="B5" s="123" t="s">
        <v>580</v>
      </c>
      <c r="C5" s="164">
        <v>9481.66</v>
      </c>
      <c r="D5" s="30"/>
    </row>
    <row r="6" spans="1:4" s="2" customFormat="1" ht="30" customHeight="1">
      <c r="A6" s="28">
        <v>2</v>
      </c>
      <c r="B6" s="123" t="s">
        <v>581</v>
      </c>
      <c r="C6" s="164">
        <v>3380.3</v>
      </c>
      <c r="D6" s="30"/>
    </row>
    <row r="7" spans="1:4" s="2" customFormat="1" ht="30" customHeight="1">
      <c r="A7" s="28">
        <v>3</v>
      </c>
      <c r="B7" s="123" t="s">
        <v>582</v>
      </c>
      <c r="C7" s="164">
        <f>SUM(C8:C9)</f>
        <v>4939.04</v>
      </c>
      <c r="D7" s="30"/>
    </row>
    <row r="8" spans="1:4" s="2" customFormat="1" ht="30" customHeight="1">
      <c r="A8" s="28">
        <v>4</v>
      </c>
      <c r="B8" s="31" t="s">
        <v>588</v>
      </c>
      <c r="C8" s="42">
        <v>3839.04</v>
      </c>
      <c r="D8" s="30"/>
    </row>
    <row r="9" spans="1:4" s="2" customFormat="1" ht="30" customHeight="1">
      <c r="A9" s="28">
        <v>5</v>
      </c>
      <c r="B9" s="31" t="s">
        <v>589</v>
      </c>
      <c r="C9" s="43">
        <v>1100</v>
      </c>
      <c r="D9" s="30"/>
    </row>
    <row r="10" spans="1:4" s="2" customFormat="1" ht="30" customHeight="1">
      <c r="A10" s="28">
        <v>6</v>
      </c>
      <c r="B10" s="123" t="s">
        <v>583</v>
      </c>
      <c r="C10" s="165">
        <v>7000</v>
      </c>
      <c r="D10" s="30"/>
    </row>
    <row r="11" spans="1:4" s="2" customFormat="1" ht="30" customHeight="1">
      <c r="A11" s="28">
        <v>7</v>
      </c>
      <c r="B11" s="123" t="s">
        <v>584</v>
      </c>
      <c r="C11" s="166">
        <v>961</v>
      </c>
      <c r="D11" s="30"/>
    </row>
    <row r="12" spans="1:4" s="2" customFormat="1" ht="30" customHeight="1">
      <c r="A12" s="28">
        <v>8</v>
      </c>
      <c r="B12" s="124" t="s">
        <v>585</v>
      </c>
      <c r="C12" s="165">
        <v>6358</v>
      </c>
      <c r="D12" s="30"/>
    </row>
    <row r="13" spans="1:4" s="2" customFormat="1" ht="30" customHeight="1">
      <c r="A13" s="237" t="s">
        <v>609</v>
      </c>
      <c r="B13" s="238"/>
      <c r="C13" s="166">
        <f>SUM(C5,C6,C7,C10:C12)</f>
        <v>32120</v>
      </c>
      <c r="D13" s="30"/>
    </row>
    <row r="15" ht="15.75">
      <c r="C15" s="33"/>
    </row>
    <row r="73" ht="15.75">
      <c r="A73" s="37"/>
    </row>
    <row r="83" ht="15.75">
      <c r="A83" s="37"/>
    </row>
  </sheetData>
  <mergeCells count="2">
    <mergeCell ref="B1:D1"/>
    <mergeCell ref="A13:B13"/>
  </mergeCells>
  <printOptions horizontalCentered="1"/>
  <pageMargins left="0.7874015748031497" right="0.7874015748031497" top="0.8661417322834646" bottom="0.8661417322834646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B8" sqref="B8:H8"/>
    </sheetView>
  </sheetViews>
  <sheetFormatPr defaultColWidth="9.00390625" defaultRowHeight="14.25"/>
  <cols>
    <col min="1" max="1" width="0.875" style="0" customWidth="1"/>
    <col min="8" max="8" width="24.625" style="0" customWidth="1"/>
  </cols>
  <sheetData>
    <row r="1" ht="42.75" customHeight="1"/>
    <row r="2" spans="1:8" ht="27">
      <c r="A2" s="174" t="s">
        <v>32</v>
      </c>
      <c r="B2" s="174"/>
      <c r="C2" s="174"/>
      <c r="D2" s="174"/>
      <c r="E2" s="174"/>
      <c r="F2" s="174"/>
      <c r="G2" s="174"/>
      <c r="H2" s="174"/>
    </row>
    <row r="3" ht="37.5" customHeight="1"/>
    <row r="4" spans="2:8" s="1" customFormat="1" ht="33.75" customHeight="1">
      <c r="B4" s="173" t="s">
        <v>614</v>
      </c>
      <c r="C4" s="173"/>
      <c r="D4" s="173"/>
      <c r="E4" s="173"/>
      <c r="F4" s="173"/>
      <c r="G4" s="173"/>
      <c r="H4" s="173"/>
    </row>
    <row r="5" spans="2:8" s="1" customFormat="1" ht="33.75" customHeight="1">
      <c r="B5" s="173" t="s">
        <v>615</v>
      </c>
      <c r="C5" s="173"/>
      <c r="D5" s="173"/>
      <c r="E5" s="173"/>
      <c r="F5" s="173"/>
      <c r="G5" s="173"/>
      <c r="H5" s="173"/>
    </row>
    <row r="6" spans="2:8" s="1" customFormat="1" ht="33.75" customHeight="1">
      <c r="B6" s="173" t="s">
        <v>616</v>
      </c>
      <c r="C6" s="173"/>
      <c r="D6" s="173"/>
      <c r="E6" s="173"/>
      <c r="F6" s="173"/>
      <c r="G6" s="173"/>
      <c r="H6" s="173"/>
    </row>
    <row r="7" spans="2:8" s="1" customFormat="1" ht="33.75" customHeight="1">
      <c r="B7" s="173" t="s">
        <v>617</v>
      </c>
      <c r="C7" s="173"/>
      <c r="D7" s="173"/>
      <c r="E7" s="173"/>
      <c r="F7" s="173"/>
      <c r="G7" s="173"/>
      <c r="H7" s="173"/>
    </row>
    <row r="8" spans="2:8" s="1" customFormat="1" ht="33.75" customHeight="1">
      <c r="B8" s="173" t="s">
        <v>618</v>
      </c>
      <c r="C8" s="173"/>
      <c r="D8" s="173"/>
      <c r="E8" s="173"/>
      <c r="F8" s="173"/>
      <c r="G8" s="173"/>
      <c r="H8" s="173"/>
    </row>
    <row r="9" spans="2:8" s="1" customFormat="1" ht="33.75" customHeight="1">
      <c r="B9" s="173" t="s">
        <v>619</v>
      </c>
      <c r="C9" s="173"/>
      <c r="D9" s="173"/>
      <c r="E9" s="173"/>
      <c r="F9" s="173"/>
      <c r="G9" s="173"/>
      <c r="H9" s="173"/>
    </row>
    <row r="10" spans="2:8" s="1" customFormat="1" ht="33.75" customHeight="1">
      <c r="B10" s="173" t="s">
        <v>620</v>
      </c>
      <c r="C10" s="173"/>
      <c r="D10" s="173"/>
      <c r="E10" s="173"/>
      <c r="F10" s="173"/>
      <c r="G10" s="173"/>
      <c r="H10" s="173"/>
    </row>
    <row r="11" spans="2:8" s="1" customFormat="1" ht="33.75" customHeight="1">
      <c r="B11" s="173" t="s">
        <v>621</v>
      </c>
      <c r="C11" s="173"/>
      <c r="D11" s="173"/>
      <c r="E11" s="173"/>
      <c r="F11" s="173"/>
      <c r="G11" s="173"/>
      <c r="H11" s="173"/>
    </row>
    <row r="12" spans="2:8" s="1" customFormat="1" ht="33.75" customHeight="1">
      <c r="B12" s="173" t="s">
        <v>622</v>
      </c>
      <c r="C12" s="173"/>
      <c r="D12" s="173"/>
      <c r="E12" s="173"/>
      <c r="F12" s="173"/>
      <c r="G12" s="173"/>
      <c r="H12" s="173"/>
    </row>
    <row r="13" spans="2:8" s="1" customFormat="1" ht="33.75" customHeight="1">
      <c r="B13" s="173" t="s">
        <v>623</v>
      </c>
      <c r="C13" s="173"/>
      <c r="D13" s="173"/>
      <c r="E13" s="173"/>
      <c r="F13" s="173"/>
      <c r="G13" s="173"/>
      <c r="H13" s="173"/>
    </row>
    <row r="14" spans="2:8" s="1" customFormat="1" ht="33.75" customHeight="1">
      <c r="B14" s="173" t="s">
        <v>624</v>
      </c>
      <c r="C14" s="173"/>
      <c r="D14" s="173"/>
      <c r="E14" s="173"/>
      <c r="F14" s="173"/>
      <c r="G14" s="173"/>
      <c r="H14" s="173"/>
    </row>
  </sheetData>
  <mergeCells count="12">
    <mergeCell ref="A2:H2"/>
    <mergeCell ref="B8:H8"/>
    <mergeCell ref="B10:H10"/>
    <mergeCell ref="B11:H11"/>
    <mergeCell ref="B7:H7"/>
    <mergeCell ref="B4:H4"/>
    <mergeCell ref="B5:H5"/>
    <mergeCell ref="B6:H6"/>
    <mergeCell ref="B13:H13"/>
    <mergeCell ref="B12:H12"/>
    <mergeCell ref="B9:H9"/>
    <mergeCell ref="B14:H14"/>
  </mergeCells>
  <printOptions horizontalCentered="1"/>
  <pageMargins left="0.7480314960629921" right="0.5511811023622047" top="0.984251968503937" bottom="0.7874015748031497" header="0.5118110236220472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1"/>
  <sheetViews>
    <sheetView workbookViewId="0" topLeftCell="A1">
      <pane ySplit="6" topLeftCell="BM22" activePane="bottomLeft" state="frozen"/>
      <selection pane="topLeft" activeCell="H31" sqref="H31"/>
      <selection pane="bottomLeft" activeCell="H31" sqref="H31"/>
    </sheetView>
  </sheetViews>
  <sheetFormatPr defaultColWidth="9.00390625" defaultRowHeight="14.25"/>
  <cols>
    <col min="1" max="1" width="41.00390625" style="3" customWidth="1"/>
    <col min="2" max="4" width="12.625" style="3" customWidth="1"/>
    <col min="5" max="16384" width="9.00390625" style="3" customWidth="1"/>
  </cols>
  <sheetData>
    <row r="1" ht="8.25" customHeight="1"/>
    <row r="2" spans="1:4" ht="24">
      <c r="A2" s="179" t="s">
        <v>590</v>
      </c>
      <c r="B2" s="179"/>
      <c r="C2" s="179"/>
      <c r="D2" s="179"/>
    </row>
    <row r="3" ht="12" customHeight="1"/>
    <row r="4" spans="1:4" ht="18" customHeight="1">
      <c r="A4" s="79" t="s">
        <v>37</v>
      </c>
      <c r="B4" s="38"/>
      <c r="C4" s="38"/>
      <c r="D4" s="80" t="s">
        <v>601</v>
      </c>
    </row>
    <row r="5" spans="1:4" ht="16.5" customHeight="1">
      <c r="A5" s="177" t="s">
        <v>302</v>
      </c>
      <c r="B5" s="4" t="s">
        <v>303</v>
      </c>
      <c r="C5" s="175" t="s">
        <v>304</v>
      </c>
      <c r="D5" s="176"/>
    </row>
    <row r="6" spans="1:4" ht="19.5" customHeight="1">
      <c r="A6" s="178"/>
      <c r="B6" s="77" t="s">
        <v>34</v>
      </c>
      <c r="C6" s="78" t="s">
        <v>43</v>
      </c>
      <c r="D6" s="78" t="s">
        <v>42</v>
      </c>
    </row>
    <row r="7" spans="1:4" ht="18.75" customHeight="1">
      <c r="A7" s="5" t="s">
        <v>305</v>
      </c>
      <c r="B7" s="6">
        <f>SUM(B8:B21)</f>
        <v>44877</v>
      </c>
      <c r="C7" s="6">
        <f>SUM(C8:C21)</f>
        <v>52627</v>
      </c>
      <c r="D7" s="7">
        <f>SUM(C7-B7)/B7</f>
        <v>0.17269425318091672</v>
      </c>
    </row>
    <row r="8" spans="1:4" ht="18.75" customHeight="1">
      <c r="A8" s="5" t="s">
        <v>306</v>
      </c>
      <c r="B8" s="8">
        <v>6760</v>
      </c>
      <c r="C8" s="8">
        <v>15737</v>
      </c>
      <c r="D8" s="9">
        <f>SUM(C8-B8)/B8</f>
        <v>1.3279585798816569</v>
      </c>
    </row>
    <row r="9" spans="1:4" ht="18.75" customHeight="1">
      <c r="A9" s="5" t="s">
        <v>307</v>
      </c>
      <c r="B9" s="8">
        <v>10154</v>
      </c>
      <c r="C9" s="8">
        <v>7472</v>
      </c>
      <c r="D9" s="9">
        <f>SUM(C9-B9)/B9</f>
        <v>-0.2641323616308844</v>
      </c>
    </row>
    <row r="10" spans="1:4" ht="18.75" customHeight="1">
      <c r="A10" s="5" t="s">
        <v>308</v>
      </c>
      <c r="B10" s="8">
        <v>686</v>
      </c>
      <c r="C10" s="8">
        <v>1128</v>
      </c>
      <c r="D10" s="9">
        <f aca="true" t="shared" si="0" ref="D10:D38">SUM(C10-B10)/B10</f>
        <v>0.6443148688046647</v>
      </c>
    </row>
    <row r="11" spans="1:4" ht="18.75" customHeight="1">
      <c r="A11" s="5" t="s">
        <v>309</v>
      </c>
      <c r="B11" s="8">
        <v>633</v>
      </c>
      <c r="C11" s="8">
        <v>1002</v>
      </c>
      <c r="D11" s="9">
        <f t="shared" si="0"/>
        <v>0.5829383886255924</v>
      </c>
    </row>
    <row r="12" spans="1:4" ht="18.75" customHeight="1">
      <c r="A12" s="5" t="s">
        <v>310</v>
      </c>
      <c r="B12" s="8">
        <v>1209</v>
      </c>
      <c r="C12" s="8">
        <v>894</v>
      </c>
      <c r="D12" s="9">
        <f t="shared" si="0"/>
        <v>-0.26054590570719605</v>
      </c>
    </row>
    <row r="13" spans="1:4" ht="18.75" customHeight="1">
      <c r="A13" s="5" t="s">
        <v>311</v>
      </c>
      <c r="B13" s="8">
        <v>1292</v>
      </c>
      <c r="C13" s="8">
        <v>1626</v>
      </c>
      <c r="D13" s="9">
        <f t="shared" si="0"/>
        <v>0.2585139318885449</v>
      </c>
    </row>
    <row r="14" spans="1:4" ht="18.75" customHeight="1">
      <c r="A14" s="5" t="s">
        <v>312</v>
      </c>
      <c r="B14" s="8">
        <v>1385</v>
      </c>
      <c r="C14" s="8">
        <v>1527</v>
      </c>
      <c r="D14" s="9">
        <f t="shared" si="0"/>
        <v>0.10252707581227437</v>
      </c>
    </row>
    <row r="15" spans="1:4" ht="18.75" customHeight="1">
      <c r="A15" s="5" t="s">
        <v>313</v>
      </c>
      <c r="B15" s="8">
        <v>649</v>
      </c>
      <c r="C15" s="8">
        <v>639</v>
      </c>
      <c r="D15" s="9">
        <f t="shared" si="0"/>
        <v>-0.015408320493066256</v>
      </c>
    </row>
    <row r="16" spans="1:4" ht="18.75" customHeight="1">
      <c r="A16" s="5" t="s">
        <v>314</v>
      </c>
      <c r="B16" s="8">
        <v>1772</v>
      </c>
      <c r="C16" s="8">
        <v>1840</v>
      </c>
      <c r="D16" s="9">
        <f t="shared" si="0"/>
        <v>0.03837471783295711</v>
      </c>
    </row>
    <row r="17" spans="1:4" ht="18.75" customHeight="1">
      <c r="A17" s="5" t="s">
        <v>315</v>
      </c>
      <c r="B17" s="8">
        <v>922</v>
      </c>
      <c r="C17" s="8">
        <v>553</v>
      </c>
      <c r="D17" s="9">
        <f t="shared" si="0"/>
        <v>-0.4002169197396963</v>
      </c>
    </row>
    <row r="18" spans="1:4" ht="18.75" customHeight="1">
      <c r="A18" s="5" t="s">
        <v>316</v>
      </c>
      <c r="B18" s="8">
        <v>726</v>
      </c>
      <c r="C18" s="8">
        <v>848</v>
      </c>
      <c r="D18" s="9">
        <f t="shared" si="0"/>
        <v>0.16804407713498623</v>
      </c>
    </row>
    <row r="19" spans="1:4" ht="18.75" customHeight="1">
      <c r="A19" s="5" t="s">
        <v>317</v>
      </c>
      <c r="B19" s="8">
        <v>6781</v>
      </c>
      <c r="C19" s="8">
        <v>8719</v>
      </c>
      <c r="D19" s="9">
        <f t="shared" si="0"/>
        <v>0.28579855478542987</v>
      </c>
    </row>
    <row r="20" spans="1:4" ht="18.75" customHeight="1">
      <c r="A20" s="5" t="s">
        <v>318</v>
      </c>
      <c r="B20" s="8">
        <v>3040</v>
      </c>
      <c r="C20" s="8">
        <v>2093</v>
      </c>
      <c r="D20" s="9">
        <f t="shared" si="0"/>
        <v>-0.3115131578947368</v>
      </c>
    </row>
    <row r="21" spans="1:4" ht="18.75" customHeight="1">
      <c r="A21" s="5" t="s">
        <v>319</v>
      </c>
      <c r="B21" s="8">
        <v>8868</v>
      </c>
      <c r="C21" s="8">
        <v>8549</v>
      </c>
      <c r="D21" s="9">
        <f t="shared" si="0"/>
        <v>-0.03597203428055931</v>
      </c>
    </row>
    <row r="22" spans="1:4" ht="18.75" customHeight="1">
      <c r="A22" s="5" t="s">
        <v>320</v>
      </c>
      <c r="B22" s="6">
        <f>SUM(B23:B28)</f>
        <v>35583</v>
      </c>
      <c r="C22" s="10">
        <f>SUM(C23:C28)</f>
        <v>34285</v>
      </c>
      <c r="D22" s="7">
        <f t="shared" si="0"/>
        <v>-0.03647809347160161</v>
      </c>
    </row>
    <row r="23" spans="1:4" ht="18.75" customHeight="1">
      <c r="A23" s="5" t="s">
        <v>321</v>
      </c>
      <c r="B23" s="8">
        <v>2617</v>
      </c>
      <c r="C23" s="8">
        <v>4311</v>
      </c>
      <c r="D23" s="9">
        <f t="shared" si="0"/>
        <v>0.6473060756591517</v>
      </c>
    </row>
    <row r="24" spans="1:4" ht="18.75" customHeight="1">
      <c r="A24" s="5" t="s">
        <v>322</v>
      </c>
      <c r="B24" s="8">
        <v>1744</v>
      </c>
      <c r="C24" s="8">
        <v>3021</v>
      </c>
      <c r="D24" s="9">
        <f t="shared" si="0"/>
        <v>0.7322247706422018</v>
      </c>
    </row>
    <row r="25" spans="1:4" ht="18.75" customHeight="1">
      <c r="A25" s="5" t="s">
        <v>323</v>
      </c>
      <c r="B25" s="8">
        <v>2729</v>
      </c>
      <c r="C25" s="8">
        <v>1819</v>
      </c>
      <c r="D25" s="9">
        <f t="shared" si="0"/>
        <v>-0.33345547819714183</v>
      </c>
    </row>
    <row r="26" spans="1:4" ht="18.75" customHeight="1">
      <c r="A26" s="5" t="s">
        <v>324</v>
      </c>
      <c r="B26" s="8">
        <v>21145</v>
      </c>
      <c r="C26" s="8">
        <v>20502</v>
      </c>
      <c r="D26" s="9">
        <f t="shared" si="0"/>
        <v>-0.030409080160794515</v>
      </c>
    </row>
    <row r="27" spans="1:4" ht="18.75" customHeight="1">
      <c r="A27" s="5" t="s">
        <v>325</v>
      </c>
      <c r="B27" s="8"/>
      <c r="C27" s="8">
        <v>32</v>
      </c>
      <c r="D27" s="9"/>
    </row>
    <row r="28" spans="1:4" ht="18.75" customHeight="1">
      <c r="A28" s="5" t="s">
        <v>326</v>
      </c>
      <c r="B28" s="8">
        <v>7348</v>
      </c>
      <c r="C28" s="8">
        <v>4600</v>
      </c>
      <c r="D28" s="9">
        <f t="shared" si="0"/>
        <v>-0.3739793140990746</v>
      </c>
    </row>
    <row r="29" spans="1:4" ht="18.75" customHeight="1">
      <c r="A29" s="154" t="s">
        <v>35</v>
      </c>
      <c r="B29" s="6">
        <f>SUM(B7,B22)</f>
        <v>80460</v>
      </c>
      <c r="C29" s="6">
        <f>SUM(C7,C22)</f>
        <v>86912</v>
      </c>
      <c r="D29" s="7">
        <f t="shared" si="0"/>
        <v>0.08018891374596072</v>
      </c>
    </row>
    <row r="30" spans="1:4" ht="18.75" customHeight="1">
      <c r="A30" s="11"/>
      <c r="B30" s="11"/>
      <c r="C30" s="11"/>
      <c r="D30" s="9"/>
    </row>
    <row r="31" spans="1:4" ht="18.75" customHeight="1">
      <c r="A31" s="5" t="s">
        <v>327</v>
      </c>
      <c r="B31" s="6">
        <f>SUM(B32:B37)</f>
        <v>197195</v>
      </c>
      <c r="C31" s="6">
        <f>SUM(C32:C37)</f>
        <v>259596</v>
      </c>
      <c r="D31" s="7">
        <f t="shared" si="0"/>
        <v>0.31644311468343517</v>
      </c>
    </row>
    <row r="32" spans="1:4" ht="18.75" customHeight="1">
      <c r="A32" s="11" t="s">
        <v>328</v>
      </c>
      <c r="B32" s="8">
        <v>6768</v>
      </c>
      <c r="C32" s="8">
        <v>6768</v>
      </c>
      <c r="D32" s="9"/>
    </row>
    <row r="33" spans="1:4" ht="18.75" customHeight="1">
      <c r="A33" s="11" t="s">
        <v>329</v>
      </c>
      <c r="B33" s="8">
        <v>82892</v>
      </c>
      <c r="C33" s="8">
        <v>100284</v>
      </c>
      <c r="D33" s="9">
        <f t="shared" si="0"/>
        <v>0.20981518119963324</v>
      </c>
    </row>
    <row r="34" spans="1:4" ht="18.75" customHeight="1">
      <c r="A34" s="11" t="s">
        <v>330</v>
      </c>
      <c r="B34" s="8">
        <v>77284</v>
      </c>
      <c r="C34" s="8">
        <v>90917</v>
      </c>
      <c r="D34" s="9">
        <f t="shared" si="0"/>
        <v>0.17640132498317893</v>
      </c>
    </row>
    <row r="35" spans="1:4" ht="18.75" customHeight="1">
      <c r="A35" s="11" t="s">
        <v>331</v>
      </c>
      <c r="B35" s="8">
        <v>3405</v>
      </c>
      <c r="C35" s="8">
        <v>3417</v>
      </c>
      <c r="D35" s="9">
        <f t="shared" si="0"/>
        <v>0.003524229074889868</v>
      </c>
    </row>
    <row r="36" spans="1:4" ht="18.75" customHeight="1">
      <c r="A36" s="11" t="s">
        <v>332</v>
      </c>
      <c r="B36" s="39">
        <v>3446</v>
      </c>
      <c r="C36" s="39"/>
      <c r="D36" s="9"/>
    </row>
    <row r="37" spans="1:4" ht="18.75" customHeight="1">
      <c r="A37" s="11" t="s">
        <v>333</v>
      </c>
      <c r="B37" s="39">
        <v>23400</v>
      </c>
      <c r="C37" s="39">
        <v>58210</v>
      </c>
      <c r="D37" s="9">
        <f t="shared" si="0"/>
        <v>1.4876068376068377</v>
      </c>
    </row>
    <row r="38" spans="1:4" ht="18.75" customHeight="1">
      <c r="A38" s="154" t="s">
        <v>610</v>
      </c>
      <c r="B38" s="6">
        <f>SUM(B29,B31)</f>
        <v>277655</v>
      </c>
      <c r="C38" s="6">
        <f>SUM(C29,C31)</f>
        <v>346508</v>
      </c>
      <c r="D38" s="7">
        <f t="shared" si="0"/>
        <v>0.2479804073400443</v>
      </c>
    </row>
    <row r="81" ht="15.75">
      <c r="A81" s="38"/>
    </row>
    <row r="91" ht="15.75">
      <c r="A91" s="38"/>
    </row>
  </sheetData>
  <sheetProtection insertHyperlinks="0" selectLockedCells="1" sort="0" autoFilter="0" pivotTables="0"/>
  <mergeCells count="3">
    <mergeCell ref="C5:D5"/>
    <mergeCell ref="A5:A6"/>
    <mergeCell ref="A2:D2"/>
  </mergeCells>
  <printOptions horizontalCentered="1"/>
  <pageMargins left="0.6692913385826772" right="0.6692913385826772" top="0.8661417322834646" bottom="0.8661417322834646" header="0.5118110236220472" footer="0.5905511811023623"/>
  <pageSetup firstPageNumber="1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66"/>
  <sheetViews>
    <sheetView workbookViewId="0" topLeftCell="A1">
      <pane ySplit="6" topLeftCell="BM151" activePane="bottomLeft" state="frozen"/>
      <selection pane="topLeft" activeCell="H31" sqref="H31"/>
      <selection pane="bottomLeft" activeCell="H31" sqref="H31"/>
    </sheetView>
  </sheetViews>
  <sheetFormatPr defaultColWidth="9.00390625" defaultRowHeight="14.25"/>
  <cols>
    <col min="1" max="1" width="42.00390625" style="3" customWidth="1"/>
    <col min="2" max="4" width="12.625" style="3" customWidth="1"/>
    <col min="5" max="16384" width="9.00390625" style="3" customWidth="1"/>
  </cols>
  <sheetData>
    <row r="1" ht="11.25" customHeight="1"/>
    <row r="2" spans="1:4" ht="24">
      <c r="A2" s="179" t="s">
        <v>591</v>
      </c>
      <c r="B2" s="179"/>
      <c r="C2" s="179"/>
      <c r="D2" s="179"/>
    </row>
    <row r="3" ht="17.25" customHeight="1"/>
    <row r="4" spans="1:4" ht="18" customHeight="1">
      <c r="A4" s="79" t="s">
        <v>41</v>
      </c>
      <c r="B4" s="38"/>
      <c r="C4" s="38"/>
      <c r="D4" s="80" t="s">
        <v>601</v>
      </c>
    </row>
    <row r="5" spans="1:4" ht="18.75" customHeight="1">
      <c r="A5" s="177" t="s">
        <v>334</v>
      </c>
      <c r="B5" s="4" t="s">
        <v>337</v>
      </c>
      <c r="C5" s="175" t="s">
        <v>338</v>
      </c>
      <c r="D5" s="176"/>
    </row>
    <row r="6" spans="1:4" ht="18.75" customHeight="1">
      <c r="A6" s="178"/>
      <c r="B6" s="77" t="s">
        <v>335</v>
      </c>
      <c r="C6" s="78" t="s">
        <v>336</v>
      </c>
      <c r="D6" s="78" t="s">
        <v>339</v>
      </c>
    </row>
    <row r="7" spans="1:4" ht="22.5" customHeight="1">
      <c r="A7" s="12" t="s">
        <v>340</v>
      </c>
      <c r="B7" s="8">
        <f>SUM(B8:B32)</f>
        <v>25529</v>
      </c>
      <c r="C7" s="8">
        <f>SUM(C8:C32)</f>
        <v>21613</v>
      </c>
      <c r="D7" s="9">
        <f>SUM(C7-B7)/B7</f>
        <v>-0.15339417916878845</v>
      </c>
    </row>
    <row r="8" spans="1:4" ht="22.5" customHeight="1">
      <c r="A8" s="12" t="s">
        <v>341</v>
      </c>
      <c r="B8" s="8">
        <v>643</v>
      </c>
      <c r="C8" s="8">
        <v>950</v>
      </c>
      <c r="D8" s="9">
        <f>SUM(C8-B8)/B8</f>
        <v>0.4774494556765163</v>
      </c>
    </row>
    <row r="9" spans="1:4" ht="22.5" customHeight="1">
      <c r="A9" s="12" t="s">
        <v>342</v>
      </c>
      <c r="B9" s="8">
        <v>391</v>
      </c>
      <c r="C9" s="8">
        <v>415</v>
      </c>
      <c r="D9" s="9">
        <f aca="true" t="shared" si="0" ref="D9:D21">SUM(C9-B9)/B9</f>
        <v>0.061381074168797956</v>
      </c>
    </row>
    <row r="10" spans="1:4" ht="22.5" customHeight="1">
      <c r="A10" s="12" t="s">
        <v>343</v>
      </c>
      <c r="B10" s="8">
        <v>12307</v>
      </c>
      <c r="C10" s="8">
        <v>11108</v>
      </c>
      <c r="D10" s="9">
        <f t="shared" si="0"/>
        <v>-0.09742423011294385</v>
      </c>
    </row>
    <row r="11" spans="1:4" ht="22.5" customHeight="1">
      <c r="A11" s="12" t="s">
        <v>344</v>
      </c>
      <c r="B11" s="8">
        <v>813</v>
      </c>
      <c r="C11" s="8">
        <v>701</v>
      </c>
      <c r="D11" s="9">
        <f t="shared" si="0"/>
        <v>-0.13776137761377613</v>
      </c>
    </row>
    <row r="12" spans="1:4" ht="22.5" customHeight="1">
      <c r="A12" s="12" t="s">
        <v>345</v>
      </c>
      <c r="B12" s="8">
        <v>194</v>
      </c>
      <c r="C12" s="8">
        <v>190</v>
      </c>
      <c r="D12" s="9">
        <f t="shared" si="0"/>
        <v>-0.020618556701030927</v>
      </c>
    </row>
    <row r="13" spans="1:4" ht="22.5" customHeight="1">
      <c r="A13" s="12" t="s">
        <v>346</v>
      </c>
      <c r="B13" s="8">
        <v>1836</v>
      </c>
      <c r="C13" s="8">
        <v>1514</v>
      </c>
      <c r="D13" s="9">
        <f t="shared" si="0"/>
        <v>-0.17538126361655773</v>
      </c>
    </row>
    <row r="14" spans="1:4" ht="22.5" customHeight="1">
      <c r="A14" s="12" t="s">
        <v>347</v>
      </c>
      <c r="B14" s="8">
        <v>492</v>
      </c>
      <c r="C14" s="8">
        <v>222</v>
      </c>
      <c r="D14" s="9">
        <f t="shared" si="0"/>
        <v>-0.5487804878048781</v>
      </c>
    </row>
    <row r="15" spans="1:4" ht="22.5" customHeight="1">
      <c r="A15" s="12" t="s">
        <v>348</v>
      </c>
      <c r="B15" s="8">
        <v>360</v>
      </c>
      <c r="C15" s="8">
        <v>212</v>
      </c>
      <c r="D15" s="9">
        <f t="shared" si="0"/>
        <v>-0.4111111111111111</v>
      </c>
    </row>
    <row r="16" spans="1:4" ht="22.5" customHeight="1">
      <c r="A16" s="12" t="s">
        <v>349</v>
      </c>
      <c r="B16" s="8">
        <v>110</v>
      </c>
      <c r="C16" s="8">
        <v>21</v>
      </c>
      <c r="D16" s="9">
        <f t="shared" si="0"/>
        <v>-0.8090909090909091</v>
      </c>
    </row>
    <row r="17" spans="1:4" ht="22.5" customHeight="1">
      <c r="A17" s="12" t="s">
        <v>350</v>
      </c>
      <c r="B17" s="8">
        <v>611</v>
      </c>
      <c r="C17" s="8">
        <v>696</v>
      </c>
      <c r="D17" s="9">
        <f t="shared" si="0"/>
        <v>0.13911620294599017</v>
      </c>
    </row>
    <row r="18" spans="1:4" ht="22.5" customHeight="1">
      <c r="A18" s="13" t="s">
        <v>351</v>
      </c>
      <c r="B18" s="8">
        <v>545</v>
      </c>
      <c r="C18" s="8">
        <v>298</v>
      </c>
      <c r="D18" s="9">
        <f t="shared" si="0"/>
        <v>-0.45321100917431195</v>
      </c>
    </row>
    <row r="19" spans="1:4" ht="22.5" customHeight="1">
      <c r="A19" s="13" t="s">
        <v>352</v>
      </c>
      <c r="B19" s="8">
        <v>5</v>
      </c>
      <c r="C19" s="8">
        <v>5</v>
      </c>
      <c r="D19" s="9">
        <f t="shared" si="0"/>
        <v>0</v>
      </c>
    </row>
    <row r="20" spans="1:4" ht="22.5" customHeight="1">
      <c r="A20" s="13" t="s">
        <v>353</v>
      </c>
      <c r="B20" s="8">
        <v>750</v>
      </c>
      <c r="C20" s="8">
        <v>1441</v>
      </c>
      <c r="D20" s="9">
        <f t="shared" si="0"/>
        <v>0.9213333333333333</v>
      </c>
    </row>
    <row r="21" spans="1:4" ht="22.5" customHeight="1">
      <c r="A21" s="13" t="s">
        <v>354</v>
      </c>
      <c r="B21" s="8">
        <v>105</v>
      </c>
      <c r="C21" s="8">
        <v>30</v>
      </c>
      <c r="D21" s="9">
        <f t="shared" si="0"/>
        <v>-0.7142857142857143</v>
      </c>
    </row>
    <row r="22" spans="1:4" ht="22.5" customHeight="1">
      <c r="A22" s="13" t="s">
        <v>355</v>
      </c>
      <c r="B22" s="8">
        <v>756</v>
      </c>
      <c r="C22" s="8">
        <v>201</v>
      </c>
      <c r="D22" s="9">
        <f aca="true" t="shared" si="1" ref="D22:D30">SUM(C22-B22)/B22</f>
        <v>-0.7341269841269841</v>
      </c>
    </row>
    <row r="23" spans="1:4" ht="22.5" customHeight="1">
      <c r="A23" s="13" t="s">
        <v>356</v>
      </c>
      <c r="B23" s="8">
        <v>53</v>
      </c>
      <c r="C23" s="8">
        <v>61</v>
      </c>
      <c r="D23" s="9">
        <f t="shared" si="1"/>
        <v>0.1509433962264151</v>
      </c>
    </row>
    <row r="24" spans="1:4" ht="22.5" customHeight="1">
      <c r="A24" s="13" t="s">
        <v>357</v>
      </c>
      <c r="B24" s="8">
        <v>887</v>
      </c>
      <c r="C24" s="8">
        <v>111</v>
      </c>
      <c r="D24" s="9">
        <f t="shared" si="1"/>
        <v>-0.874859075535513</v>
      </c>
    </row>
    <row r="25" spans="1:4" ht="22.5" customHeight="1">
      <c r="A25" s="13" t="s">
        <v>358</v>
      </c>
      <c r="B25" s="8">
        <v>64</v>
      </c>
      <c r="C25" s="8">
        <v>64</v>
      </c>
      <c r="D25" s="9">
        <f t="shared" si="1"/>
        <v>0</v>
      </c>
    </row>
    <row r="26" spans="1:4" ht="22.5" customHeight="1">
      <c r="A26" s="13" t="s">
        <v>359</v>
      </c>
      <c r="B26" s="8">
        <v>790</v>
      </c>
      <c r="C26" s="8">
        <v>680</v>
      </c>
      <c r="D26" s="9">
        <f t="shared" si="1"/>
        <v>-0.13924050632911392</v>
      </c>
    </row>
    <row r="27" spans="1:4" ht="22.5" customHeight="1">
      <c r="A27" s="13" t="s">
        <v>360</v>
      </c>
      <c r="B27" s="8">
        <v>2232</v>
      </c>
      <c r="C27" s="8">
        <v>1374</v>
      </c>
      <c r="D27" s="9">
        <f t="shared" si="1"/>
        <v>-0.3844086021505376</v>
      </c>
    </row>
    <row r="28" spans="1:4" ht="22.5" customHeight="1">
      <c r="A28" s="13" t="s">
        <v>361</v>
      </c>
      <c r="B28" s="8">
        <v>1173</v>
      </c>
      <c r="C28" s="8">
        <v>1010</v>
      </c>
      <c r="D28" s="9">
        <f t="shared" si="1"/>
        <v>-0.13895993179880647</v>
      </c>
    </row>
    <row r="29" spans="1:4" ht="22.5" customHeight="1">
      <c r="A29" s="13" t="s">
        <v>362</v>
      </c>
      <c r="B29" s="8">
        <v>292</v>
      </c>
      <c r="C29" s="8">
        <v>145</v>
      </c>
      <c r="D29" s="9">
        <f t="shared" si="1"/>
        <v>-0.5034246575342466</v>
      </c>
    </row>
    <row r="30" spans="1:4" ht="22.5" customHeight="1">
      <c r="A30" s="13" t="s">
        <v>363</v>
      </c>
      <c r="B30" s="8">
        <v>98</v>
      </c>
      <c r="C30" s="8">
        <v>94</v>
      </c>
      <c r="D30" s="9">
        <f t="shared" si="1"/>
        <v>-0.04081632653061224</v>
      </c>
    </row>
    <row r="31" spans="1:4" ht="22.5" customHeight="1">
      <c r="A31" s="13" t="s">
        <v>364</v>
      </c>
      <c r="B31" s="8"/>
      <c r="C31" s="8"/>
      <c r="D31" s="9"/>
    </row>
    <row r="32" spans="1:4" ht="22.5" customHeight="1">
      <c r="A32" s="13" t="s">
        <v>365</v>
      </c>
      <c r="B32" s="8">
        <v>22</v>
      </c>
      <c r="C32" s="8">
        <v>70</v>
      </c>
      <c r="D32" s="9">
        <f>SUM(C32-B32)/B32</f>
        <v>2.1818181818181817</v>
      </c>
    </row>
    <row r="33" spans="1:4" ht="22.5" customHeight="1">
      <c r="A33" s="14" t="s">
        <v>366</v>
      </c>
      <c r="B33" s="8">
        <v>65</v>
      </c>
      <c r="C33" s="8">
        <v>28</v>
      </c>
      <c r="D33" s="9">
        <f>SUM(C33-B33)/B33</f>
        <v>-0.5692307692307692</v>
      </c>
    </row>
    <row r="34" spans="1:4" ht="22.5" customHeight="1">
      <c r="A34" s="14" t="s">
        <v>367</v>
      </c>
      <c r="B34" s="8">
        <f>SUM(B35:B40)</f>
        <v>8210</v>
      </c>
      <c r="C34" s="8">
        <f>SUM(C35:C40)</f>
        <v>9659</v>
      </c>
      <c r="D34" s="9">
        <f>SUM(C34-B34)/B34</f>
        <v>0.17649208282582216</v>
      </c>
    </row>
    <row r="35" spans="1:4" ht="22.5" customHeight="1">
      <c r="A35" s="15" t="s">
        <v>368</v>
      </c>
      <c r="B35" s="8">
        <v>305</v>
      </c>
      <c r="C35" s="8">
        <v>114</v>
      </c>
      <c r="D35" s="9">
        <f aca="true" t="shared" si="2" ref="D35:D46">SUM(C35-B35)/B35</f>
        <v>-0.6262295081967213</v>
      </c>
    </row>
    <row r="36" spans="1:4" ht="22.5" customHeight="1">
      <c r="A36" s="15" t="s">
        <v>369</v>
      </c>
      <c r="B36" s="8">
        <v>5280</v>
      </c>
      <c r="C36" s="8">
        <v>6535</v>
      </c>
      <c r="D36" s="9">
        <f t="shared" si="2"/>
        <v>0.23768939393939395</v>
      </c>
    </row>
    <row r="37" spans="1:4" ht="22.5" customHeight="1">
      <c r="A37" s="15" t="s">
        <v>370</v>
      </c>
      <c r="B37" s="8">
        <v>748</v>
      </c>
      <c r="C37" s="8">
        <v>853</v>
      </c>
      <c r="D37" s="9">
        <f t="shared" si="2"/>
        <v>0.14037433155080214</v>
      </c>
    </row>
    <row r="38" spans="1:4" ht="22.5" customHeight="1">
      <c r="A38" s="15" t="s">
        <v>371</v>
      </c>
      <c r="B38" s="8">
        <v>1210</v>
      </c>
      <c r="C38" s="8">
        <v>1407</v>
      </c>
      <c r="D38" s="9">
        <f t="shared" si="2"/>
        <v>0.1628099173553719</v>
      </c>
    </row>
    <row r="39" spans="1:4" ht="22.5" customHeight="1">
      <c r="A39" s="15" t="s">
        <v>372</v>
      </c>
      <c r="B39" s="8">
        <v>667</v>
      </c>
      <c r="C39" s="8">
        <v>747</v>
      </c>
      <c r="D39" s="9">
        <f t="shared" si="2"/>
        <v>0.1199400299850075</v>
      </c>
    </row>
    <row r="40" spans="1:4" ht="22.5" customHeight="1">
      <c r="A40" s="15" t="s">
        <v>373</v>
      </c>
      <c r="B40" s="8"/>
      <c r="C40" s="8">
        <v>3</v>
      </c>
      <c r="D40" s="9"/>
    </row>
    <row r="41" spans="1:4" ht="22.5" customHeight="1">
      <c r="A41" s="14" t="s">
        <v>374</v>
      </c>
      <c r="B41" s="8">
        <f>SUM(B42:B49)</f>
        <v>49571</v>
      </c>
      <c r="C41" s="8">
        <f>SUM(C42:C49)</f>
        <v>59565</v>
      </c>
      <c r="D41" s="9">
        <f t="shared" si="2"/>
        <v>0.20160981218857799</v>
      </c>
    </row>
    <row r="42" spans="1:4" ht="22.5" customHeight="1">
      <c r="A42" s="15" t="s">
        <v>375</v>
      </c>
      <c r="B42" s="8">
        <v>483</v>
      </c>
      <c r="C42" s="8">
        <v>427</v>
      </c>
      <c r="D42" s="9">
        <f t="shared" si="2"/>
        <v>-0.11594202898550725</v>
      </c>
    </row>
    <row r="43" spans="1:4" ht="22.5" customHeight="1">
      <c r="A43" s="15" t="s">
        <v>376</v>
      </c>
      <c r="B43" s="8">
        <v>46409</v>
      </c>
      <c r="C43" s="8">
        <v>52493</v>
      </c>
      <c r="D43" s="9">
        <f t="shared" si="2"/>
        <v>0.13109526169492985</v>
      </c>
    </row>
    <row r="44" spans="1:4" ht="22.5" customHeight="1">
      <c r="A44" s="15" t="s">
        <v>377</v>
      </c>
      <c r="B44" s="8">
        <v>1138</v>
      </c>
      <c r="C44" s="8">
        <v>2255</v>
      </c>
      <c r="D44" s="9">
        <f t="shared" si="2"/>
        <v>0.9815465729349736</v>
      </c>
    </row>
    <row r="45" spans="1:4" ht="22.5" customHeight="1">
      <c r="A45" s="15" t="s">
        <v>378</v>
      </c>
      <c r="B45" s="8"/>
      <c r="C45" s="8"/>
      <c r="D45" s="9"/>
    </row>
    <row r="46" spans="1:4" ht="22.5" customHeight="1">
      <c r="A46" s="15" t="s">
        <v>379</v>
      </c>
      <c r="B46" s="8">
        <v>248</v>
      </c>
      <c r="C46" s="8">
        <v>268</v>
      </c>
      <c r="D46" s="9">
        <f t="shared" si="2"/>
        <v>0.08064516129032258</v>
      </c>
    </row>
    <row r="47" spans="1:4" ht="22.5" customHeight="1">
      <c r="A47" s="15" t="s">
        <v>380</v>
      </c>
      <c r="B47" s="8">
        <v>274</v>
      </c>
      <c r="C47" s="8">
        <v>323</v>
      </c>
      <c r="D47" s="9">
        <f aca="true" t="shared" si="3" ref="D47:D53">SUM(C47-B47)/B47</f>
        <v>0.17883211678832117</v>
      </c>
    </row>
    <row r="48" spans="1:4" ht="22.5" customHeight="1">
      <c r="A48" s="15" t="s">
        <v>381</v>
      </c>
      <c r="B48" s="8">
        <v>979</v>
      </c>
      <c r="C48" s="8">
        <v>3787</v>
      </c>
      <c r="D48" s="9">
        <f t="shared" si="3"/>
        <v>2.868232890704801</v>
      </c>
    </row>
    <row r="49" spans="1:4" ht="22.5" customHeight="1">
      <c r="A49" s="15" t="s">
        <v>382</v>
      </c>
      <c r="B49" s="8">
        <v>40</v>
      </c>
      <c r="C49" s="8">
        <v>12</v>
      </c>
      <c r="D49" s="9">
        <f t="shared" si="3"/>
        <v>-0.7</v>
      </c>
    </row>
    <row r="50" spans="1:4" ht="22.5" customHeight="1">
      <c r="A50" s="14" t="s">
        <v>383</v>
      </c>
      <c r="B50" s="8">
        <f>SUM(B51:B59)</f>
        <v>1087</v>
      </c>
      <c r="C50" s="8">
        <f>SUM(C51:C59)</f>
        <v>1467</v>
      </c>
      <c r="D50" s="9">
        <f t="shared" si="3"/>
        <v>0.34958601655933763</v>
      </c>
    </row>
    <row r="51" spans="1:4" ht="22.5" customHeight="1">
      <c r="A51" s="15" t="s">
        <v>384</v>
      </c>
      <c r="B51" s="8">
        <v>97</v>
      </c>
      <c r="C51" s="8">
        <v>2</v>
      </c>
      <c r="D51" s="9">
        <f t="shared" si="3"/>
        <v>-0.979381443298969</v>
      </c>
    </row>
    <row r="52" spans="1:4" ht="22.5" customHeight="1">
      <c r="A52" s="15" t="s">
        <v>385</v>
      </c>
      <c r="B52" s="8">
        <v>30</v>
      </c>
      <c r="C52" s="8"/>
      <c r="D52" s="9"/>
    </row>
    <row r="53" spans="1:4" ht="22.5" customHeight="1">
      <c r="A53" s="15" t="s">
        <v>386</v>
      </c>
      <c r="B53" s="8">
        <v>784</v>
      </c>
      <c r="C53" s="8">
        <v>793</v>
      </c>
      <c r="D53" s="9">
        <f t="shared" si="3"/>
        <v>0.011479591836734694</v>
      </c>
    </row>
    <row r="54" spans="1:4" ht="22.5" customHeight="1">
      <c r="A54" s="15" t="s">
        <v>387</v>
      </c>
      <c r="B54" s="8"/>
      <c r="C54" s="8"/>
      <c r="D54" s="9"/>
    </row>
    <row r="55" spans="1:4" ht="22.5" customHeight="1">
      <c r="A55" s="15" t="s">
        <v>388</v>
      </c>
      <c r="B55" s="8"/>
      <c r="C55" s="8">
        <v>2</v>
      </c>
      <c r="D55" s="9"/>
    </row>
    <row r="56" spans="1:4" ht="22.5" customHeight="1">
      <c r="A56" s="15" t="s">
        <v>389</v>
      </c>
      <c r="B56" s="8">
        <v>136</v>
      </c>
      <c r="C56" s="8">
        <v>166</v>
      </c>
      <c r="D56" s="9">
        <f aca="true" t="shared" si="4" ref="D56:D124">SUM(C56-B56)/B56</f>
        <v>0.22058823529411764</v>
      </c>
    </row>
    <row r="57" spans="1:4" ht="22.5" customHeight="1">
      <c r="A57" s="15" t="s">
        <v>390</v>
      </c>
      <c r="B57" s="8">
        <v>15</v>
      </c>
      <c r="C57" s="8"/>
      <c r="D57" s="9"/>
    </row>
    <row r="58" spans="1:4" ht="22.5" customHeight="1">
      <c r="A58" s="15" t="s">
        <v>391</v>
      </c>
      <c r="B58" s="8"/>
      <c r="C58" s="8">
        <v>381</v>
      </c>
      <c r="D58" s="9"/>
    </row>
    <row r="59" spans="1:4" ht="22.5" customHeight="1">
      <c r="A59" s="15" t="s">
        <v>392</v>
      </c>
      <c r="B59" s="8">
        <v>25</v>
      </c>
      <c r="C59" s="8">
        <v>123</v>
      </c>
      <c r="D59" s="9">
        <f t="shared" si="4"/>
        <v>3.92</v>
      </c>
    </row>
    <row r="60" spans="1:4" ht="22.5" customHeight="1">
      <c r="A60" s="15" t="s">
        <v>393</v>
      </c>
      <c r="B60" s="8">
        <f>SUM(B61:B65)</f>
        <v>2275</v>
      </c>
      <c r="C60" s="8">
        <f>SUM(C61:C65)</f>
        <v>2698</v>
      </c>
      <c r="D60" s="9">
        <f t="shared" si="4"/>
        <v>0.18593406593406595</v>
      </c>
    </row>
    <row r="61" spans="1:4" ht="22.5" customHeight="1">
      <c r="A61" s="15" t="s">
        <v>394</v>
      </c>
      <c r="B61" s="8">
        <v>1364</v>
      </c>
      <c r="C61" s="8">
        <v>1848</v>
      </c>
      <c r="D61" s="9">
        <f t="shared" si="4"/>
        <v>0.3548387096774194</v>
      </c>
    </row>
    <row r="62" spans="1:4" ht="22.5" customHeight="1">
      <c r="A62" s="15" t="s">
        <v>395</v>
      </c>
      <c r="B62" s="8">
        <v>329</v>
      </c>
      <c r="C62" s="8">
        <v>139</v>
      </c>
      <c r="D62" s="9">
        <f t="shared" si="4"/>
        <v>-0.5775075987841946</v>
      </c>
    </row>
    <row r="63" spans="1:4" ht="22.5" customHeight="1">
      <c r="A63" s="15" t="s">
        <v>396</v>
      </c>
      <c r="B63" s="8">
        <v>149</v>
      </c>
      <c r="C63" s="8">
        <v>171</v>
      </c>
      <c r="D63" s="9">
        <f t="shared" si="4"/>
        <v>0.1476510067114094</v>
      </c>
    </row>
    <row r="64" spans="1:4" ht="22.5" customHeight="1">
      <c r="A64" s="15" t="s">
        <v>397</v>
      </c>
      <c r="B64" s="8">
        <v>222</v>
      </c>
      <c r="C64" s="8">
        <v>250</v>
      </c>
      <c r="D64" s="9">
        <f t="shared" si="4"/>
        <v>0.12612612612612611</v>
      </c>
    </row>
    <row r="65" spans="1:4" ht="22.5" customHeight="1">
      <c r="A65" s="15" t="s">
        <v>398</v>
      </c>
      <c r="B65" s="8">
        <v>211</v>
      </c>
      <c r="C65" s="8">
        <v>290</v>
      </c>
      <c r="D65" s="9">
        <f t="shared" si="4"/>
        <v>0.3744075829383886</v>
      </c>
    </row>
    <row r="66" spans="1:4" ht="22.5" customHeight="1">
      <c r="A66" s="15" t="s">
        <v>399</v>
      </c>
      <c r="B66" s="8">
        <f>SUM(B67:B82)</f>
        <v>42354</v>
      </c>
      <c r="C66" s="8">
        <f>SUM(C67:C82)</f>
        <v>52229</v>
      </c>
      <c r="D66" s="9">
        <f t="shared" si="4"/>
        <v>0.23315389337488784</v>
      </c>
    </row>
    <row r="67" spans="1:4" ht="22.5" customHeight="1">
      <c r="A67" s="15" t="s">
        <v>400</v>
      </c>
      <c r="B67" s="8">
        <v>1235</v>
      </c>
      <c r="C67" s="8">
        <v>1864</v>
      </c>
      <c r="D67" s="9">
        <f t="shared" si="4"/>
        <v>0.5093117408906883</v>
      </c>
    </row>
    <row r="68" spans="1:4" ht="22.5" customHeight="1">
      <c r="A68" s="15" t="s">
        <v>401</v>
      </c>
      <c r="B68" s="8">
        <v>572</v>
      </c>
      <c r="C68" s="8">
        <v>878</v>
      </c>
      <c r="D68" s="9">
        <f t="shared" si="4"/>
        <v>0.534965034965035</v>
      </c>
    </row>
    <row r="69" spans="1:4" ht="22.5" customHeight="1">
      <c r="A69" s="15" t="s">
        <v>402</v>
      </c>
      <c r="B69" s="8">
        <v>8136</v>
      </c>
      <c r="C69" s="8">
        <v>12608</v>
      </c>
      <c r="D69" s="9">
        <f t="shared" si="4"/>
        <v>0.5496558505408063</v>
      </c>
    </row>
    <row r="70" spans="1:4" ht="22.5" customHeight="1">
      <c r="A70" s="15" t="s">
        <v>403</v>
      </c>
      <c r="B70" s="8">
        <v>16434</v>
      </c>
      <c r="C70" s="8">
        <v>21743</v>
      </c>
      <c r="D70" s="9">
        <f t="shared" si="4"/>
        <v>0.32304977485700376</v>
      </c>
    </row>
    <row r="71" spans="1:4" ht="22.5" customHeight="1">
      <c r="A71" s="15" t="s">
        <v>404</v>
      </c>
      <c r="B71" s="8">
        <v>170</v>
      </c>
      <c r="C71" s="8"/>
      <c r="D71" s="9">
        <f t="shared" si="4"/>
        <v>-1</v>
      </c>
    </row>
    <row r="72" spans="1:4" ht="22.5" customHeight="1">
      <c r="A72" s="15" t="s">
        <v>405</v>
      </c>
      <c r="B72" s="8">
        <v>997</v>
      </c>
      <c r="C72" s="8">
        <v>612</v>
      </c>
      <c r="D72" s="9">
        <f t="shared" si="4"/>
        <v>-0.38615847542627885</v>
      </c>
    </row>
    <row r="73" spans="1:4" ht="22.5" customHeight="1">
      <c r="A73" s="15" t="s">
        <v>406</v>
      </c>
      <c r="B73" s="8">
        <v>2646</v>
      </c>
      <c r="C73" s="8">
        <v>2254</v>
      </c>
      <c r="D73" s="9">
        <f t="shared" si="4"/>
        <v>-0.14814814814814814</v>
      </c>
    </row>
    <row r="74" spans="1:4" ht="22.5" customHeight="1">
      <c r="A74" s="15" t="s">
        <v>407</v>
      </c>
      <c r="B74" s="8">
        <v>280</v>
      </c>
      <c r="C74" s="8">
        <v>210</v>
      </c>
      <c r="D74" s="9">
        <f t="shared" si="4"/>
        <v>-0.25</v>
      </c>
    </row>
    <row r="75" spans="1:4" ht="22.5" customHeight="1">
      <c r="A75" s="15" t="s">
        <v>408</v>
      </c>
      <c r="B75" s="8">
        <v>466</v>
      </c>
      <c r="C75" s="8">
        <v>583</v>
      </c>
      <c r="D75" s="9">
        <f t="shared" si="4"/>
        <v>0.2510729613733906</v>
      </c>
    </row>
    <row r="76" spans="1:4" ht="22.5" customHeight="1">
      <c r="A76" s="15" t="s">
        <v>409</v>
      </c>
      <c r="B76" s="8">
        <v>238</v>
      </c>
      <c r="C76" s="8">
        <v>437</v>
      </c>
      <c r="D76" s="9">
        <f t="shared" si="4"/>
        <v>0.8361344537815126</v>
      </c>
    </row>
    <row r="77" spans="1:4" ht="22.5" customHeight="1">
      <c r="A77" s="15" t="s">
        <v>410</v>
      </c>
      <c r="B77" s="8">
        <v>414</v>
      </c>
      <c r="C77" s="8">
        <v>372</v>
      </c>
      <c r="D77" s="9">
        <f t="shared" si="4"/>
        <v>-0.10144927536231885</v>
      </c>
    </row>
    <row r="78" spans="1:4" ht="22.5" customHeight="1">
      <c r="A78" s="15" t="s">
        <v>411</v>
      </c>
      <c r="B78" s="8">
        <v>62</v>
      </c>
      <c r="C78" s="8">
        <v>49</v>
      </c>
      <c r="D78" s="9">
        <f t="shared" si="4"/>
        <v>-0.20967741935483872</v>
      </c>
    </row>
    <row r="79" spans="1:4" ht="22.5" customHeight="1">
      <c r="A79" s="15" t="s">
        <v>412</v>
      </c>
      <c r="B79" s="8">
        <v>10338</v>
      </c>
      <c r="C79" s="8">
        <v>10059</v>
      </c>
      <c r="D79" s="9">
        <f>SUM(C79-B79)/B79</f>
        <v>-0.026987811955890888</v>
      </c>
    </row>
    <row r="80" spans="1:4" ht="22.5" customHeight="1">
      <c r="A80" s="15" t="s">
        <v>413</v>
      </c>
      <c r="B80" s="8">
        <v>257</v>
      </c>
      <c r="C80" s="8">
        <v>196</v>
      </c>
      <c r="D80" s="9">
        <f>SUM(C80-B80)/B80</f>
        <v>-0.23735408560311283</v>
      </c>
    </row>
    <row r="81" spans="1:4" ht="22.5" customHeight="1">
      <c r="A81" s="15" t="s">
        <v>414</v>
      </c>
      <c r="B81" s="8">
        <v>17</v>
      </c>
      <c r="C81" s="8">
        <v>16</v>
      </c>
      <c r="D81" s="9">
        <f>SUM(C81-B81)/B81</f>
        <v>-0.058823529411764705</v>
      </c>
    </row>
    <row r="82" spans="1:4" ht="22.5" customHeight="1">
      <c r="A82" s="15" t="s">
        <v>415</v>
      </c>
      <c r="B82" s="8">
        <v>92</v>
      </c>
      <c r="C82" s="8">
        <v>348</v>
      </c>
      <c r="D82" s="9">
        <f t="shared" si="4"/>
        <v>2.782608695652174</v>
      </c>
    </row>
    <row r="83" spans="1:4" ht="22.5" customHeight="1">
      <c r="A83" s="15" t="s">
        <v>416</v>
      </c>
      <c r="B83" s="8">
        <f>SUM(B84:B92)</f>
        <v>31457</v>
      </c>
      <c r="C83" s="8">
        <f>SUM(C84:C92)</f>
        <v>33711</v>
      </c>
      <c r="D83" s="9">
        <f t="shared" si="4"/>
        <v>0.07165336808977334</v>
      </c>
    </row>
    <row r="84" spans="1:4" ht="22.5" customHeight="1">
      <c r="A84" s="15" t="s">
        <v>417</v>
      </c>
      <c r="B84" s="8">
        <v>917</v>
      </c>
      <c r="C84" s="8">
        <v>959</v>
      </c>
      <c r="D84" s="9">
        <f t="shared" si="4"/>
        <v>0.04580152671755725</v>
      </c>
    </row>
    <row r="85" spans="1:4" ht="22.5" customHeight="1">
      <c r="A85" s="15" t="s">
        <v>418</v>
      </c>
      <c r="B85" s="8">
        <v>2617</v>
      </c>
      <c r="C85" s="8">
        <v>1019</v>
      </c>
      <c r="D85" s="9">
        <f t="shared" si="4"/>
        <v>-0.6106228505922813</v>
      </c>
    </row>
    <row r="86" spans="1:4" ht="22.5" customHeight="1">
      <c r="A86" s="15" t="s">
        <v>419</v>
      </c>
      <c r="B86" s="8">
        <v>2845</v>
      </c>
      <c r="C86" s="8">
        <v>3218</v>
      </c>
      <c r="D86" s="9">
        <f t="shared" si="4"/>
        <v>0.13110720562390157</v>
      </c>
    </row>
    <row r="87" spans="1:4" ht="22.5" customHeight="1">
      <c r="A87" s="15" t="s">
        <v>420</v>
      </c>
      <c r="B87" s="8">
        <v>3383</v>
      </c>
      <c r="C87" s="8">
        <v>3238</v>
      </c>
      <c r="D87" s="9">
        <f t="shared" si="4"/>
        <v>-0.04286136565178835</v>
      </c>
    </row>
    <row r="88" spans="1:4" ht="22.5" customHeight="1">
      <c r="A88" s="15" t="s">
        <v>421</v>
      </c>
      <c r="B88" s="8">
        <v>20375</v>
      </c>
      <c r="C88" s="8">
        <v>24195</v>
      </c>
      <c r="D88" s="9">
        <f t="shared" si="4"/>
        <v>0.1874846625766871</v>
      </c>
    </row>
    <row r="89" spans="1:4" ht="22.5" customHeight="1">
      <c r="A89" s="15" t="s">
        <v>422</v>
      </c>
      <c r="B89" s="8">
        <v>150</v>
      </c>
      <c r="C89" s="8">
        <v>17</v>
      </c>
      <c r="D89" s="9">
        <f t="shared" si="4"/>
        <v>-0.8866666666666667</v>
      </c>
    </row>
    <row r="90" spans="1:4" ht="22.5" customHeight="1">
      <c r="A90" s="13" t="s">
        <v>423</v>
      </c>
      <c r="B90" s="8">
        <v>782</v>
      </c>
      <c r="C90" s="8">
        <v>973</v>
      </c>
      <c r="D90" s="9">
        <f>SUM(C90-B90)/B90</f>
        <v>0.2442455242966752</v>
      </c>
    </row>
    <row r="91" spans="1:4" ht="22.5" customHeight="1">
      <c r="A91" s="15" t="s">
        <v>424</v>
      </c>
      <c r="B91" s="8">
        <v>381</v>
      </c>
      <c r="C91" s="8">
        <v>52</v>
      </c>
      <c r="D91" s="9">
        <f t="shared" si="4"/>
        <v>-0.863517060367454</v>
      </c>
    </row>
    <row r="92" spans="1:4" ht="22.5" customHeight="1">
      <c r="A92" s="15" t="s">
        <v>425</v>
      </c>
      <c r="B92" s="8">
        <v>7</v>
      </c>
      <c r="C92" s="8">
        <v>40</v>
      </c>
      <c r="D92" s="9">
        <f t="shared" si="4"/>
        <v>4.714285714285714</v>
      </c>
    </row>
    <row r="93" spans="1:4" ht="22.5" customHeight="1">
      <c r="A93" s="15" t="s">
        <v>426</v>
      </c>
      <c r="B93" s="8">
        <f>SUM(B94:B103)</f>
        <v>4612</v>
      </c>
      <c r="C93" s="8">
        <f>SUM(C94:C103)</f>
        <v>31110</v>
      </c>
      <c r="D93" s="9">
        <f t="shared" si="4"/>
        <v>5.745446660884649</v>
      </c>
    </row>
    <row r="94" spans="1:4" ht="22.5" customHeight="1">
      <c r="A94" s="15" t="s">
        <v>427</v>
      </c>
      <c r="B94" s="8">
        <v>245</v>
      </c>
      <c r="C94" s="8">
        <v>294</v>
      </c>
      <c r="D94" s="9">
        <f t="shared" si="4"/>
        <v>0.2</v>
      </c>
    </row>
    <row r="95" spans="1:4" ht="22.5" customHeight="1">
      <c r="A95" s="15" t="s">
        <v>428</v>
      </c>
      <c r="B95" s="8">
        <v>130</v>
      </c>
      <c r="C95" s="8"/>
      <c r="D95" s="9">
        <f t="shared" si="4"/>
        <v>-1</v>
      </c>
    </row>
    <row r="96" spans="1:4" ht="22.5" customHeight="1">
      <c r="A96" s="15" t="s">
        <v>429</v>
      </c>
      <c r="B96" s="8">
        <v>600</v>
      </c>
      <c r="C96" s="8">
        <v>36</v>
      </c>
      <c r="D96" s="9">
        <f t="shared" si="4"/>
        <v>-0.94</v>
      </c>
    </row>
    <row r="97" spans="1:4" ht="22.5" customHeight="1">
      <c r="A97" s="15" t="s">
        <v>430</v>
      </c>
      <c r="B97" s="8">
        <v>310</v>
      </c>
      <c r="C97" s="8">
        <v>480</v>
      </c>
      <c r="D97" s="9">
        <f t="shared" si="4"/>
        <v>0.5483870967741935</v>
      </c>
    </row>
    <row r="98" spans="1:4" ht="22.5" customHeight="1">
      <c r="A98" s="15" t="s">
        <v>431</v>
      </c>
      <c r="B98" s="8">
        <v>1119</v>
      </c>
      <c r="C98" s="8">
        <v>1063</v>
      </c>
      <c r="D98" s="9">
        <f t="shared" si="4"/>
        <v>-0.050044682752457555</v>
      </c>
    </row>
    <row r="99" spans="1:4" ht="22.5" customHeight="1">
      <c r="A99" s="15" t="s">
        <v>432</v>
      </c>
      <c r="B99" s="8">
        <v>625</v>
      </c>
      <c r="C99" s="8">
        <v>990</v>
      </c>
      <c r="D99" s="9">
        <f t="shared" si="4"/>
        <v>0.584</v>
      </c>
    </row>
    <row r="100" spans="1:4" ht="22.5" customHeight="1">
      <c r="A100" s="15" t="s">
        <v>433</v>
      </c>
      <c r="B100" s="8">
        <v>3</v>
      </c>
      <c r="C100" s="8"/>
      <c r="D100" s="9"/>
    </row>
    <row r="101" spans="1:4" ht="22.5" customHeight="1">
      <c r="A101" s="15" t="s">
        <v>434</v>
      </c>
      <c r="B101" s="8">
        <v>974</v>
      </c>
      <c r="C101" s="8"/>
      <c r="D101" s="9"/>
    </row>
    <row r="102" spans="1:4" ht="22.5" customHeight="1">
      <c r="A102" s="15" t="s">
        <v>435</v>
      </c>
      <c r="B102" s="8">
        <v>606</v>
      </c>
      <c r="C102" s="8">
        <v>11</v>
      </c>
      <c r="D102" s="9">
        <f t="shared" si="4"/>
        <v>-0.9818481848184818</v>
      </c>
    </row>
    <row r="103" spans="1:4" ht="22.5" customHeight="1">
      <c r="A103" s="15" t="s">
        <v>436</v>
      </c>
      <c r="B103" s="8"/>
      <c r="C103" s="8">
        <v>28236</v>
      </c>
      <c r="D103" s="9"/>
    </row>
    <row r="104" spans="1:4" ht="22.5" customHeight="1">
      <c r="A104" s="15" t="s">
        <v>437</v>
      </c>
      <c r="B104" s="8">
        <f>SUM(B105:B109)</f>
        <v>3204</v>
      </c>
      <c r="C104" s="8">
        <f>SUM(C105:C109)</f>
        <v>3753</v>
      </c>
      <c r="D104" s="9">
        <f t="shared" si="4"/>
        <v>0.17134831460674158</v>
      </c>
    </row>
    <row r="105" spans="1:4" ht="22.5" customHeight="1">
      <c r="A105" s="15" t="s">
        <v>438</v>
      </c>
      <c r="B105" s="8">
        <v>1803</v>
      </c>
      <c r="C105" s="8">
        <v>1958</v>
      </c>
      <c r="D105" s="9">
        <f t="shared" si="4"/>
        <v>0.08596783139212424</v>
      </c>
    </row>
    <row r="106" spans="1:4" ht="22.5" customHeight="1">
      <c r="A106" s="15" t="s">
        <v>439</v>
      </c>
      <c r="B106" s="8">
        <v>233</v>
      </c>
      <c r="C106" s="8">
        <v>275</v>
      </c>
      <c r="D106" s="9">
        <f t="shared" si="4"/>
        <v>0.18025751072961374</v>
      </c>
    </row>
    <row r="107" spans="1:4" ht="22.5" customHeight="1">
      <c r="A107" s="15" t="s">
        <v>440</v>
      </c>
      <c r="B107" s="8">
        <v>826</v>
      </c>
      <c r="C107" s="8">
        <v>1473</v>
      </c>
      <c r="D107" s="9">
        <f t="shared" si="4"/>
        <v>0.7832929782082324</v>
      </c>
    </row>
    <row r="108" spans="1:4" ht="22.5" customHeight="1">
      <c r="A108" s="15" t="s">
        <v>441</v>
      </c>
      <c r="B108" s="8">
        <v>333</v>
      </c>
      <c r="C108" s="8"/>
      <c r="D108" s="9"/>
    </row>
    <row r="109" spans="1:4" ht="22.5" customHeight="1">
      <c r="A109" s="15" t="s">
        <v>442</v>
      </c>
      <c r="B109" s="8">
        <v>9</v>
      </c>
      <c r="C109" s="8">
        <v>47</v>
      </c>
      <c r="D109" s="9">
        <f t="shared" si="4"/>
        <v>4.222222222222222</v>
      </c>
    </row>
    <row r="110" spans="1:4" ht="22.5" customHeight="1">
      <c r="A110" s="15" t="s">
        <v>443</v>
      </c>
      <c r="B110" s="8">
        <f>SUM(B111:B118)</f>
        <v>42545</v>
      </c>
      <c r="C110" s="8">
        <f>SUM(C111:C118)</f>
        <v>30791</v>
      </c>
      <c r="D110" s="9">
        <f t="shared" si="4"/>
        <v>-0.27627218239511103</v>
      </c>
    </row>
    <row r="111" spans="1:4" ht="22.5" customHeight="1">
      <c r="A111" s="15" t="s">
        <v>444</v>
      </c>
      <c r="B111" s="8">
        <v>13928</v>
      </c>
      <c r="C111" s="8">
        <v>8172</v>
      </c>
      <c r="D111" s="9">
        <f t="shared" si="4"/>
        <v>-0.41326823664560597</v>
      </c>
    </row>
    <row r="112" spans="1:4" ht="22.5" customHeight="1">
      <c r="A112" s="15" t="s">
        <v>445</v>
      </c>
      <c r="B112" s="8">
        <v>6749</v>
      </c>
      <c r="C112" s="8">
        <v>5180</v>
      </c>
      <c r="D112" s="9">
        <f t="shared" si="4"/>
        <v>-0.23247888576085346</v>
      </c>
    </row>
    <row r="113" spans="1:4" ht="22.5" customHeight="1">
      <c r="A113" s="15" t="s">
        <v>446</v>
      </c>
      <c r="B113" s="8">
        <v>11611</v>
      </c>
      <c r="C113" s="8">
        <v>5354</v>
      </c>
      <c r="D113" s="9">
        <f t="shared" si="4"/>
        <v>-0.5388855395745413</v>
      </c>
    </row>
    <row r="114" spans="1:4" ht="22.5" customHeight="1">
      <c r="A114" s="15" t="s">
        <v>447</v>
      </c>
      <c r="B114" s="8">
        <v>3456</v>
      </c>
      <c r="C114" s="8">
        <v>5191</v>
      </c>
      <c r="D114" s="9">
        <f t="shared" si="4"/>
        <v>0.5020254629629629</v>
      </c>
    </row>
    <row r="115" spans="1:4" ht="22.5" customHeight="1">
      <c r="A115" s="15" t="s">
        <v>448</v>
      </c>
      <c r="B115" s="8">
        <v>1461</v>
      </c>
      <c r="C115" s="8">
        <v>1804</v>
      </c>
      <c r="D115" s="9">
        <f t="shared" si="4"/>
        <v>0.23477070499657768</v>
      </c>
    </row>
    <row r="116" spans="1:4" ht="22.5" customHeight="1">
      <c r="A116" s="15" t="s">
        <v>449</v>
      </c>
      <c r="B116" s="8">
        <v>3036</v>
      </c>
      <c r="C116" s="8">
        <v>2877</v>
      </c>
      <c r="D116" s="9">
        <f t="shared" si="4"/>
        <v>-0.05237154150197629</v>
      </c>
    </row>
    <row r="117" spans="1:4" ht="22.5" customHeight="1">
      <c r="A117" s="15" t="s">
        <v>450</v>
      </c>
      <c r="B117" s="8">
        <v>1543</v>
      </c>
      <c r="C117" s="8">
        <v>1165</v>
      </c>
      <c r="D117" s="9">
        <f t="shared" si="4"/>
        <v>-0.24497731691510044</v>
      </c>
    </row>
    <row r="118" spans="1:4" ht="22.5" customHeight="1">
      <c r="A118" s="15" t="s">
        <v>451</v>
      </c>
      <c r="B118" s="8">
        <v>761</v>
      </c>
      <c r="C118" s="8">
        <v>1048</v>
      </c>
      <c r="D118" s="9">
        <f t="shared" si="4"/>
        <v>0.3771353482260184</v>
      </c>
    </row>
    <row r="119" spans="1:4" ht="22.5" customHeight="1">
      <c r="A119" s="15" t="s">
        <v>452</v>
      </c>
      <c r="B119" s="8">
        <f>SUM(B120:B123)</f>
        <v>4709</v>
      </c>
      <c r="C119" s="8">
        <f>SUM(C120:C123)</f>
        <v>6736</v>
      </c>
      <c r="D119" s="9">
        <f t="shared" si="4"/>
        <v>0.4304523253344659</v>
      </c>
    </row>
    <row r="120" spans="1:4" ht="22.5" customHeight="1">
      <c r="A120" s="15" t="s">
        <v>453</v>
      </c>
      <c r="B120" s="8">
        <v>1422</v>
      </c>
      <c r="C120" s="8">
        <v>1120</v>
      </c>
      <c r="D120" s="9">
        <f t="shared" si="4"/>
        <v>-0.21237693389592124</v>
      </c>
    </row>
    <row r="121" spans="1:4" ht="22.5" customHeight="1">
      <c r="A121" s="15" t="s">
        <v>454</v>
      </c>
      <c r="B121" s="8"/>
      <c r="C121" s="8"/>
      <c r="D121" s="9"/>
    </row>
    <row r="122" spans="1:4" ht="22.5" customHeight="1">
      <c r="A122" s="15" t="s">
        <v>455</v>
      </c>
      <c r="B122" s="8">
        <v>1145</v>
      </c>
      <c r="C122" s="8">
        <v>878</v>
      </c>
      <c r="D122" s="9">
        <f t="shared" si="4"/>
        <v>-0.2331877729257642</v>
      </c>
    </row>
    <row r="123" spans="1:4" ht="22.5" customHeight="1">
      <c r="A123" s="15" t="s">
        <v>456</v>
      </c>
      <c r="B123" s="8">
        <v>2142</v>
      </c>
      <c r="C123" s="8">
        <v>4738</v>
      </c>
      <c r="D123" s="9">
        <f t="shared" si="4"/>
        <v>1.2119514472455648</v>
      </c>
    </row>
    <row r="124" spans="1:4" ht="22.5" customHeight="1">
      <c r="A124" s="15" t="s">
        <v>457</v>
      </c>
      <c r="B124" s="8">
        <f>SUM(B125:B131)</f>
        <v>5482</v>
      </c>
      <c r="C124" s="8">
        <f>SUM(C125:C131)</f>
        <v>3102</v>
      </c>
      <c r="D124" s="9">
        <f t="shared" si="4"/>
        <v>-0.4341481211236775</v>
      </c>
    </row>
    <row r="125" spans="1:4" ht="22.5" customHeight="1">
      <c r="A125" s="15" t="s">
        <v>458</v>
      </c>
      <c r="B125" s="8">
        <v>200</v>
      </c>
      <c r="C125" s="8"/>
      <c r="D125" s="9"/>
    </row>
    <row r="126" spans="1:4" ht="22.5" customHeight="1">
      <c r="A126" s="15" t="s">
        <v>459</v>
      </c>
      <c r="B126" s="8">
        <v>412</v>
      </c>
      <c r="C126" s="8"/>
      <c r="D126" s="9"/>
    </row>
    <row r="127" spans="1:4" ht="22.5" customHeight="1">
      <c r="A127" s="15" t="s">
        <v>460</v>
      </c>
      <c r="B127" s="8">
        <v>2753</v>
      </c>
      <c r="C127" s="8">
        <v>1707</v>
      </c>
      <c r="D127" s="9">
        <f aca="true" t="shared" si="5" ref="D127:D162">SUM(C127-B127)/B127</f>
        <v>-0.379949146385761</v>
      </c>
    </row>
    <row r="128" spans="1:4" ht="22.5" customHeight="1">
      <c r="A128" s="15" t="s">
        <v>461</v>
      </c>
      <c r="B128" s="8">
        <v>639</v>
      </c>
      <c r="C128" s="8">
        <v>419</v>
      </c>
      <c r="D128" s="9">
        <f t="shared" si="5"/>
        <v>-0.3442879499217527</v>
      </c>
    </row>
    <row r="129" spans="1:4" ht="22.5" customHeight="1">
      <c r="A129" s="15" t="s">
        <v>462</v>
      </c>
      <c r="B129" s="8"/>
      <c r="C129" s="8"/>
      <c r="D129" s="9"/>
    </row>
    <row r="130" spans="1:4" ht="22.5" customHeight="1">
      <c r="A130" s="15" t="s">
        <v>463</v>
      </c>
      <c r="B130" s="8">
        <v>571</v>
      </c>
      <c r="C130" s="8">
        <v>767</v>
      </c>
      <c r="D130" s="9">
        <f t="shared" si="5"/>
        <v>0.3432574430823117</v>
      </c>
    </row>
    <row r="131" spans="1:4" ht="22.5" customHeight="1">
      <c r="A131" s="15" t="s">
        <v>464</v>
      </c>
      <c r="B131" s="8">
        <v>907</v>
      </c>
      <c r="C131" s="8">
        <v>209</v>
      </c>
      <c r="D131" s="9">
        <f t="shared" si="5"/>
        <v>-0.7695700110253583</v>
      </c>
    </row>
    <row r="132" spans="1:4" ht="22.5" customHeight="1">
      <c r="A132" s="15" t="s">
        <v>465</v>
      </c>
      <c r="B132" s="8">
        <f>SUM(B133:B135)</f>
        <v>1319</v>
      </c>
      <c r="C132" s="8">
        <f>SUM(C133:C135)</f>
        <v>1013</v>
      </c>
      <c r="D132" s="9">
        <f t="shared" si="5"/>
        <v>-0.23199393479909022</v>
      </c>
    </row>
    <row r="133" spans="1:4" ht="22.5" customHeight="1">
      <c r="A133" s="15" t="s">
        <v>466</v>
      </c>
      <c r="B133" s="8">
        <v>876</v>
      </c>
      <c r="C133" s="8">
        <v>470</v>
      </c>
      <c r="D133" s="9">
        <f t="shared" si="5"/>
        <v>-0.4634703196347032</v>
      </c>
    </row>
    <row r="134" spans="1:4" ht="22.5" customHeight="1">
      <c r="A134" s="15" t="s">
        <v>467</v>
      </c>
      <c r="B134" s="8">
        <v>434</v>
      </c>
      <c r="C134" s="8">
        <v>520</v>
      </c>
      <c r="D134" s="9">
        <f t="shared" si="5"/>
        <v>0.19815668202764977</v>
      </c>
    </row>
    <row r="135" spans="1:4" ht="22.5" customHeight="1">
      <c r="A135" s="15" t="s">
        <v>468</v>
      </c>
      <c r="B135" s="8">
        <v>9</v>
      </c>
      <c r="C135" s="8">
        <v>23</v>
      </c>
      <c r="D135" s="9">
        <f t="shared" si="5"/>
        <v>1.5555555555555556</v>
      </c>
    </row>
    <row r="136" spans="1:4" ht="22.5" customHeight="1">
      <c r="A136" s="15" t="s">
        <v>469</v>
      </c>
      <c r="B136" s="8">
        <f>SUM(B137:B138)</f>
        <v>201</v>
      </c>
      <c r="C136" s="8"/>
      <c r="D136" s="9"/>
    </row>
    <row r="137" spans="1:4" ht="22.5" customHeight="1">
      <c r="A137" s="15" t="s">
        <v>470</v>
      </c>
      <c r="B137" s="8"/>
      <c r="C137" s="8"/>
      <c r="D137" s="9"/>
    </row>
    <row r="138" spans="1:4" ht="22.5" customHeight="1">
      <c r="A138" s="15" t="s">
        <v>471</v>
      </c>
      <c r="B138" s="8">
        <v>201</v>
      </c>
      <c r="C138" s="8"/>
      <c r="D138" s="9"/>
    </row>
    <row r="139" spans="1:4" ht="22.5" customHeight="1">
      <c r="A139" s="15" t="s">
        <v>472</v>
      </c>
      <c r="B139" s="8">
        <f>SUM(B140:B143)</f>
        <v>6676</v>
      </c>
      <c r="C139" s="8">
        <f>SUM(C140:C143)</f>
        <v>3644</v>
      </c>
      <c r="D139" s="9">
        <f t="shared" si="5"/>
        <v>-0.4541641701617735</v>
      </c>
    </row>
    <row r="140" spans="1:4" ht="22.5" customHeight="1">
      <c r="A140" s="15" t="s">
        <v>473</v>
      </c>
      <c r="B140" s="8">
        <v>6382</v>
      </c>
      <c r="C140" s="8">
        <v>3435</v>
      </c>
      <c r="D140" s="9">
        <f t="shared" si="5"/>
        <v>-0.4617674710122219</v>
      </c>
    </row>
    <row r="141" spans="1:4" ht="22.5" customHeight="1">
      <c r="A141" s="15" t="s">
        <v>474</v>
      </c>
      <c r="B141" s="8"/>
      <c r="C141" s="8"/>
      <c r="D141" s="9"/>
    </row>
    <row r="142" spans="1:4" ht="22.5" customHeight="1">
      <c r="A142" s="15" t="s">
        <v>475</v>
      </c>
      <c r="B142" s="8">
        <v>91</v>
      </c>
      <c r="C142" s="8">
        <v>136</v>
      </c>
      <c r="D142" s="9">
        <f t="shared" si="5"/>
        <v>0.4945054945054945</v>
      </c>
    </row>
    <row r="143" spans="1:4" ht="22.5" customHeight="1">
      <c r="A143" s="15" t="s">
        <v>476</v>
      </c>
      <c r="B143" s="8">
        <v>203</v>
      </c>
      <c r="C143" s="8">
        <v>73</v>
      </c>
      <c r="D143" s="9">
        <f t="shared" si="5"/>
        <v>-0.6403940886699507</v>
      </c>
    </row>
    <row r="144" spans="1:4" ht="22.5" customHeight="1">
      <c r="A144" s="15" t="s">
        <v>477</v>
      </c>
      <c r="B144" s="8">
        <f>SUM(B145:B146)</f>
        <v>12094</v>
      </c>
      <c r="C144" s="8">
        <f>SUM(C145:C146)</f>
        <v>22597</v>
      </c>
      <c r="D144" s="9">
        <f t="shared" si="5"/>
        <v>0.8684471638829171</v>
      </c>
    </row>
    <row r="145" spans="1:4" ht="22.5" customHeight="1">
      <c r="A145" s="15" t="s">
        <v>478</v>
      </c>
      <c r="B145" s="8">
        <v>6761</v>
      </c>
      <c r="C145" s="8">
        <v>16193</v>
      </c>
      <c r="D145" s="9">
        <f t="shared" si="5"/>
        <v>1.3950599023813046</v>
      </c>
    </row>
    <row r="146" spans="1:4" ht="22.5" customHeight="1">
      <c r="A146" s="15" t="s">
        <v>479</v>
      </c>
      <c r="B146" s="8">
        <v>5333</v>
      </c>
      <c r="C146" s="8">
        <v>6404</v>
      </c>
      <c r="D146" s="9">
        <f t="shared" si="5"/>
        <v>0.20082505156572286</v>
      </c>
    </row>
    <row r="147" spans="1:4" ht="22.5" customHeight="1">
      <c r="A147" s="15" t="s">
        <v>480</v>
      </c>
      <c r="B147" s="8">
        <f>SUM(B148:B150)</f>
        <v>306</v>
      </c>
      <c r="C147" s="8">
        <f>SUM(C148:C150)</f>
        <v>407</v>
      </c>
      <c r="D147" s="9">
        <f t="shared" si="5"/>
        <v>0.3300653594771242</v>
      </c>
    </row>
    <row r="148" spans="1:4" ht="22.5" customHeight="1">
      <c r="A148" s="15" t="s">
        <v>481</v>
      </c>
      <c r="B148" s="8">
        <v>300</v>
      </c>
      <c r="C148" s="8">
        <v>3</v>
      </c>
      <c r="D148" s="9">
        <f t="shared" si="5"/>
        <v>-0.99</v>
      </c>
    </row>
    <row r="149" spans="1:4" ht="22.5" customHeight="1">
      <c r="A149" s="15" t="s">
        <v>482</v>
      </c>
      <c r="B149" s="8"/>
      <c r="C149" s="8">
        <v>400</v>
      </c>
      <c r="D149" s="9"/>
    </row>
    <row r="150" spans="1:4" ht="22.5" customHeight="1">
      <c r="A150" s="15" t="s">
        <v>483</v>
      </c>
      <c r="B150" s="8">
        <v>6</v>
      </c>
      <c r="C150" s="8">
        <v>4</v>
      </c>
      <c r="D150" s="9">
        <f t="shared" si="5"/>
        <v>-0.3333333333333333</v>
      </c>
    </row>
    <row r="151" spans="1:4" ht="22.5" customHeight="1">
      <c r="A151" s="15" t="s">
        <v>484</v>
      </c>
      <c r="B151" s="10"/>
      <c r="C151" s="10"/>
      <c r="D151" s="7"/>
    </row>
    <row r="152" spans="1:4" ht="22.5" customHeight="1">
      <c r="A152" s="15" t="s">
        <v>485</v>
      </c>
      <c r="B152" s="8"/>
      <c r="C152" s="10"/>
      <c r="D152" s="7"/>
    </row>
    <row r="153" spans="1:4" ht="22.5" customHeight="1">
      <c r="A153" s="15" t="s">
        <v>486</v>
      </c>
      <c r="B153" s="8">
        <v>22</v>
      </c>
      <c r="C153" s="8"/>
      <c r="D153" s="7"/>
    </row>
    <row r="154" spans="1:4" ht="22.5" customHeight="1">
      <c r="A154" s="145" t="s">
        <v>38</v>
      </c>
      <c r="B154" s="10">
        <f>SUM(B7,B33:B34,B41,B50,B60,B66,B83,B93,B104,B110,B119,B124,B132,B136,B139,B144,B147,B151:B153)</f>
        <v>241718</v>
      </c>
      <c r="C154" s="10">
        <f>SUM(C7,C33:C34,C41,C50,C60,C66,C83,C93,C104,C110,C119,C124,C132,C136,C139,C144,C147,C151:C153)</f>
        <v>284123</v>
      </c>
      <c r="D154" s="7">
        <f t="shared" si="5"/>
        <v>0.17543170140411554</v>
      </c>
    </row>
    <row r="155" spans="1:4" ht="22.5" customHeight="1">
      <c r="A155" s="15" t="s">
        <v>487</v>
      </c>
      <c r="B155" s="10">
        <f>SUM(B156:B161)</f>
        <v>35937</v>
      </c>
      <c r="C155" s="10">
        <f>SUM(C156:C161)</f>
        <v>62385</v>
      </c>
      <c r="D155" s="7">
        <f t="shared" si="5"/>
        <v>0.7359545871942567</v>
      </c>
    </row>
    <row r="156" spans="1:4" ht="22.5" customHeight="1">
      <c r="A156" s="15" t="s">
        <v>488</v>
      </c>
      <c r="B156" s="8">
        <v>5187</v>
      </c>
      <c r="C156" s="8">
        <v>6776</v>
      </c>
      <c r="D156" s="9">
        <f t="shared" si="5"/>
        <v>0.30634278002699056</v>
      </c>
    </row>
    <row r="157" spans="1:4" ht="22.5" customHeight="1">
      <c r="A157" s="15" t="s">
        <v>489</v>
      </c>
      <c r="B157" s="8">
        <v>2027</v>
      </c>
      <c r="C157" s="8">
        <v>2150</v>
      </c>
      <c r="D157" s="9">
        <f t="shared" si="5"/>
        <v>0.060680809077454365</v>
      </c>
    </row>
    <row r="158" spans="1:4" ht="22.5" customHeight="1">
      <c r="A158" s="15" t="s">
        <v>490</v>
      </c>
      <c r="B158" s="8">
        <v>3417</v>
      </c>
      <c r="C158" s="8">
        <v>4075</v>
      </c>
      <c r="D158" s="9">
        <f t="shared" si="5"/>
        <v>0.1925665788703541</v>
      </c>
    </row>
    <row r="159" spans="1:4" ht="22.5" customHeight="1">
      <c r="A159" s="15" t="s">
        <v>491</v>
      </c>
      <c r="B159" s="8">
        <v>23400</v>
      </c>
      <c r="C159" s="8">
        <v>48710</v>
      </c>
      <c r="D159" s="9">
        <f t="shared" si="5"/>
        <v>1.0816239316239316</v>
      </c>
    </row>
    <row r="160" spans="1:4" ht="22.5" customHeight="1">
      <c r="A160" s="15" t="s">
        <v>492</v>
      </c>
      <c r="B160" s="18">
        <v>2003</v>
      </c>
      <c r="C160" s="8">
        <v>674</v>
      </c>
      <c r="D160" s="9">
        <f t="shared" si="5"/>
        <v>-0.6635047428856715</v>
      </c>
    </row>
    <row r="161" spans="1:4" ht="22.5" customHeight="1">
      <c r="A161" s="15" t="s">
        <v>493</v>
      </c>
      <c r="B161" s="56">
        <v>-97</v>
      </c>
      <c r="C161" s="8"/>
      <c r="D161" s="9"/>
    </row>
    <row r="162" spans="1:4" ht="22.5" customHeight="1">
      <c r="A162" s="145" t="s">
        <v>611</v>
      </c>
      <c r="B162" s="10">
        <f>SUM(B154,B155)</f>
        <v>277655</v>
      </c>
      <c r="C162" s="10">
        <f>SUM(C154,C155)</f>
        <v>346508</v>
      </c>
      <c r="D162" s="7">
        <f t="shared" si="5"/>
        <v>0.2479804073400443</v>
      </c>
    </row>
    <row r="163" ht="15.75">
      <c r="D163" s="40"/>
    </row>
    <row r="164" ht="15.75">
      <c r="D164" s="40"/>
    </row>
    <row r="165" ht="15.75">
      <c r="D165" s="40"/>
    </row>
    <row r="166" ht="15.75">
      <c r="D166" s="40"/>
    </row>
    <row r="167" ht="15.75">
      <c r="D167" s="40"/>
    </row>
    <row r="168" ht="15.75">
      <c r="D168" s="40"/>
    </row>
    <row r="169" ht="15.75">
      <c r="D169" s="40"/>
    </row>
    <row r="170" ht="15.75">
      <c r="D170" s="40"/>
    </row>
    <row r="171" ht="15.75">
      <c r="D171" s="40"/>
    </row>
    <row r="172" ht="15.75">
      <c r="D172" s="40"/>
    </row>
    <row r="173" ht="15.75">
      <c r="D173" s="40"/>
    </row>
    <row r="174" ht="15.75">
      <c r="D174" s="40"/>
    </row>
    <row r="175" ht="15.75">
      <c r="D175" s="40"/>
    </row>
    <row r="176" ht="15.75">
      <c r="D176" s="40"/>
    </row>
    <row r="177" ht="15.75">
      <c r="D177" s="40"/>
    </row>
    <row r="178" ht="15.75">
      <c r="D178" s="40"/>
    </row>
    <row r="179" ht="15.75">
      <c r="D179" s="40"/>
    </row>
    <row r="180" ht="15.75">
      <c r="D180" s="40"/>
    </row>
    <row r="181" ht="15.75">
      <c r="D181" s="40"/>
    </row>
    <row r="182" ht="15.75">
      <c r="D182" s="40"/>
    </row>
    <row r="183" ht="15.75">
      <c r="D183" s="40"/>
    </row>
    <row r="184" ht="15.75">
      <c r="D184" s="40"/>
    </row>
    <row r="185" ht="15.75">
      <c r="D185" s="40"/>
    </row>
    <row r="186" ht="15.75">
      <c r="D186" s="40"/>
    </row>
    <row r="187" ht="15.75">
      <c r="D187" s="40"/>
    </row>
    <row r="188" ht="15.75">
      <c r="D188" s="40"/>
    </row>
    <row r="189" ht="15.75">
      <c r="D189" s="40"/>
    </row>
    <row r="190" ht="15.75">
      <c r="D190" s="40"/>
    </row>
    <row r="191" ht="15.75">
      <c r="D191" s="40"/>
    </row>
    <row r="192" ht="15.75">
      <c r="D192" s="40"/>
    </row>
    <row r="193" ht="15.75">
      <c r="D193" s="40"/>
    </row>
    <row r="194" ht="15.75">
      <c r="D194" s="40"/>
    </row>
    <row r="195" ht="15.75">
      <c r="D195" s="40"/>
    </row>
    <row r="196" ht="15.75">
      <c r="D196" s="40"/>
    </row>
    <row r="197" ht="15.75">
      <c r="D197" s="40"/>
    </row>
    <row r="198" ht="15.75">
      <c r="D198" s="40"/>
    </row>
    <row r="199" ht="15.75">
      <c r="D199" s="40"/>
    </row>
    <row r="200" ht="15.75">
      <c r="D200" s="40"/>
    </row>
    <row r="201" ht="15.75">
      <c r="D201" s="40"/>
    </row>
    <row r="202" ht="15.75">
      <c r="D202" s="40"/>
    </row>
    <row r="203" ht="15.75">
      <c r="D203" s="40"/>
    </row>
    <row r="204" ht="15.75">
      <c r="D204" s="40"/>
    </row>
    <row r="205" ht="15.75">
      <c r="D205" s="40"/>
    </row>
    <row r="206" ht="15.75">
      <c r="D206" s="40"/>
    </row>
    <row r="207" ht="15.75">
      <c r="D207" s="40"/>
    </row>
    <row r="208" ht="15.75">
      <c r="D208" s="40"/>
    </row>
    <row r="209" ht="15.75">
      <c r="D209" s="40"/>
    </row>
    <row r="210" ht="15.75">
      <c r="D210" s="40"/>
    </row>
    <row r="211" ht="15.75">
      <c r="D211" s="40"/>
    </row>
    <row r="212" ht="15.75">
      <c r="D212" s="40"/>
    </row>
    <row r="213" ht="15.75">
      <c r="D213" s="40"/>
    </row>
    <row r="214" ht="15.75">
      <c r="D214" s="40"/>
    </row>
    <row r="215" ht="15.75">
      <c r="D215" s="40"/>
    </row>
    <row r="216" ht="15.75">
      <c r="D216" s="40"/>
    </row>
    <row r="217" ht="15.75">
      <c r="D217" s="40"/>
    </row>
    <row r="218" ht="15.75">
      <c r="D218" s="40"/>
    </row>
    <row r="219" ht="15.75">
      <c r="D219" s="40"/>
    </row>
    <row r="220" ht="15.75">
      <c r="D220" s="40"/>
    </row>
    <row r="221" ht="15.75">
      <c r="D221" s="40"/>
    </row>
    <row r="222" ht="15.75">
      <c r="D222" s="40"/>
    </row>
    <row r="223" ht="15.75">
      <c r="D223" s="40"/>
    </row>
    <row r="224" ht="15.75">
      <c r="D224" s="40"/>
    </row>
    <row r="225" ht="15.75">
      <c r="D225" s="40"/>
    </row>
    <row r="226" ht="15.75">
      <c r="D226" s="40"/>
    </row>
    <row r="227" ht="15.75">
      <c r="D227" s="40"/>
    </row>
    <row r="228" ht="15.75">
      <c r="D228" s="40"/>
    </row>
    <row r="229" ht="15.75">
      <c r="D229" s="40"/>
    </row>
    <row r="230" ht="15.75">
      <c r="D230" s="40"/>
    </row>
    <row r="231" ht="15.75">
      <c r="D231" s="40"/>
    </row>
    <row r="232" ht="15.75">
      <c r="D232" s="40"/>
    </row>
    <row r="233" ht="15.75">
      <c r="D233" s="40"/>
    </row>
    <row r="234" ht="15.75">
      <c r="D234" s="40"/>
    </row>
    <row r="235" ht="15.75">
      <c r="D235" s="40"/>
    </row>
    <row r="236" ht="15.75">
      <c r="D236" s="40"/>
    </row>
    <row r="237" ht="15.75">
      <c r="D237" s="40"/>
    </row>
    <row r="238" ht="15.75">
      <c r="D238" s="40"/>
    </row>
    <row r="239" ht="15.75">
      <c r="D239" s="40"/>
    </row>
    <row r="240" ht="15.75">
      <c r="D240" s="40"/>
    </row>
    <row r="241" ht="15.75">
      <c r="D241" s="40"/>
    </row>
    <row r="242" ht="15.75">
      <c r="D242" s="40"/>
    </row>
    <row r="243" ht="15.75">
      <c r="D243" s="40"/>
    </row>
    <row r="244" ht="15.75">
      <c r="D244" s="40"/>
    </row>
    <row r="245" ht="15.75">
      <c r="D245" s="40"/>
    </row>
    <row r="246" ht="15.75">
      <c r="D246" s="40"/>
    </row>
    <row r="247" ht="15.75">
      <c r="D247" s="40"/>
    </row>
    <row r="248" ht="15.75">
      <c r="D248" s="40"/>
    </row>
    <row r="249" ht="15.75">
      <c r="D249" s="40"/>
    </row>
    <row r="250" ht="15.75">
      <c r="D250" s="40"/>
    </row>
    <row r="251" ht="15.75">
      <c r="D251" s="40"/>
    </row>
    <row r="252" ht="15.75">
      <c r="D252" s="40"/>
    </row>
    <row r="253" ht="15.75">
      <c r="D253" s="40"/>
    </row>
    <row r="254" ht="15.75">
      <c r="D254" s="40"/>
    </row>
    <row r="255" ht="15.75">
      <c r="D255" s="40"/>
    </row>
    <row r="256" ht="15.75">
      <c r="D256" s="40"/>
    </row>
    <row r="257" ht="15.75">
      <c r="D257" s="40"/>
    </row>
    <row r="258" ht="15.75">
      <c r="D258" s="40"/>
    </row>
    <row r="259" ht="15.75">
      <c r="D259" s="40"/>
    </row>
    <row r="260" ht="15.75">
      <c r="D260" s="40"/>
    </row>
    <row r="261" ht="15.75">
      <c r="D261" s="40"/>
    </row>
    <row r="262" ht="15.75">
      <c r="D262" s="40"/>
    </row>
    <row r="263" ht="15.75">
      <c r="D263" s="40"/>
    </row>
    <row r="264" ht="15.75">
      <c r="D264" s="40"/>
    </row>
    <row r="265" ht="15.75">
      <c r="D265" s="40"/>
    </row>
    <row r="266" ht="15.75">
      <c r="D266" s="40"/>
    </row>
  </sheetData>
  <sheetProtection insertHyperlinks="0" selectLockedCells="1" sort="0" autoFilter="0" pivotTables="0"/>
  <mergeCells count="3">
    <mergeCell ref="A2:D2"/>
    <mergeCell ref="A5:A6"/>
    <mergeCell ref="C5:D5"/>
  </mergeCells>
  <printOptions horizontalCentered="1"/>
  <pageMargins left="0.6692913385826772" right="0.6692913385826772" top="0.8661417322834646" bottom="0.8661417322834646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85"/>
  <sheetViews>
    <sheetView workbookViewId="0" topLeftCell="A1">
      <pane ySplit="6" topLeftCell="BM31" activePane="bottomLeft" state="frozen"/>
      <selection pane="topLeft" activeCell="H31" sqref="H31"/>
      <selection pane="bottomLeft" activeCell="H31" sqref="H31"/>
    </sheetView>
  </sheetViews>
  <sheetFormatPr defaultColWidth="9.00390625" defaultRowHeight="14.25"/>
  <cols>
    <col min="1" max="1" width="42.00390625" style="1" customWidth="1"/>
    <col min="2" max="3" width="12.625" style="1" customWidth="1"/>
    <col min="4" max="4" width="12.625" style="41" customWidth="1"/>
    <col min="5" max="16384" width="9.00390625" style="1" customWidth="1"/>
  </cols>
  <sheetData>
    <row r="2" spans="1:4" ht="24">
      <c r="A2" s="167" t="s">
        <v>592</v>
      </c>
      <c r="B2" s="167"/>
      <c r="C2" s="167"/>
      <c r="D2" s="167"/>
    </row>
    <row r="3" ht="13.5" customHeight="1"/>
    <row r="4" spans="1:4" ht="18" customHeight="1">
      <c r="A4" s="84" t="s">
        <v>36</v>
      </c>
      <c r="B4" s="37"/>
      <c r="C4" s="37"/>
      <c r="D4" s="80" t="s">
        <v>601</v>
      </c>
    </row>
    <row r="5" spans="1:4" ht="18" customHeight="1">
      <c r="A5" s="168" t="s">
        <v>33</v>
      </c>
      <c r="B5" s="16" t="s">
        <v>303</v>
      </c>
      <c r="C5" s="170" t="s">
        <v>304</v>
      </c>
      <c r="D5" s="180"/>
    </row>
    <row r="6" spans="1:4" ht="18" customHeight="1">
      <c r="A6" s="169"/>
      <c r="B6" s="81" t="s">
        <v>34</v>
      </c>
      <c r="C6" s="82" t="s">
        <v>43</v>
      </c>
      <c r="D6" s="83" t="s">
        <v>42</v>
      </c>
    </row>
    <row r="7" spans="1:4" ht="25.5" customHeight="1">
      <c r="A7" s="17" t="s">
        <v>495</v>
      </c>
      <c r="B7" s="18">
        <v>60</v>
      </c>
      <c r="C7" s="18">
        <v>283</v>
      </c>
      <c r="D7" s="19">
        <f>SUM(C7-B7)/B7</f>
        <v>3.716666666666667</v>
      </c>
    </row>
    <row r="8" spans="1:4" ht="25.5" customHeight="1">
      <c r="A8" s="17" t="s">
        <v>496</v>
      </c>
      <c r="B8" s="18">
        <v>158</v>
      </c>
      <c r="C8" s="18">
        <v>743</v>
      </c>
      <c r="D8" s="19">
        <f>SUM(C8-B8)/B8</f>
        <v>3.7025316455696204</v>
      </c>
    </row>
    <row r="9" spans="1:4" ht="25.5" customHeight="1">
      <c r="A9" s="17" t="s">
        <v>497</v>
      </c>
      <c r="B9" s="18">
        <v>13637</v>
      </c>
      <c r="C9" s="18">
        <v>34318</v>
      </c>
      <c r="D9" s="19">
        <f>SUM(C9-B9)/B9</f>
        <v>1.516535894991567</v>
      </c>
    </row>
    <row r="10" spans="1:4" ht="25.5" customHeight="1">
      <c r="A10" s="17" t="s">
        <v>498</v>
      </c>
      <c r="B10" s="18">
        <v>34</v>
      </c>
      <c r="C10" s="18"/>
      <c r="D10" s="19"/>
    </row>
    <row r="11" spans="1:4" ht="25.5" customHeight="1">
      <c r="A11" s="145" t="s">
        <v>35</v>
      </c>
      <c r="B11" s="20">
        <f>SUM(B7:B10)</f>
        <v>13889</v>
      </c>
      <c r="C11" s="20">
        <f>SUM(C7:C10)</f>
        <v>35344</v>
      </c>
      <c r="D11" s="21">
        <f aca="true" t="shared" si="0" ref="D11:D23">SUM(C11-B11)/B11</f>
        <v>1.544747642018864</v>
      </c>
    </row>
    <row r="12" spans="1:4" ht="25.5" customHeight="1">
      <c r="A12" s="15" t="s">
        <v>327</v>
      </c>
      <c r="B12" s="18">
        <f>SUM(B13:B15)</f>
        <v>14831</v>
      </c>
      <c r="C12" s="18">
        <f>SUM(C13:C15)</f>
        <v>21111</v>
      </c>
      <c r="D12" s="19">
        <f t="shared" si="0"/>
        <v>0.4234373946463489</v>
      </c>
    </row>
    <row r="13" spans="1:4" ht="25.5" customHeight="1">
      <c r="A13" s="15" t="s">
        <v>499</v>
      </c>
      <c r="B13" s="18">
        <v>7889</v>
      </c>
      <c r="C13" s="18">
        <v>2171</v>
      </c>
      <c r="D13" s="19">
        <f t="shared" si="0"/>
        <v>-0.7248066928634808</v>
      </c>
    </row>
    <row r="14" spans="1:4" ht="25.5" customHeight="1">
      <c r="A14" s="15" t="s">
        <v>331</v>
      </c>
      <c r="B14" s="18">
        <v>4442</v>
      </c>
      <c r="C14" s="18">
        <v>500</v>
      </c>
      <c r="D14" s="19">
        <f t="shared" si="0"/>
        <v>-0.8874380909500225</v>
      </c>
    </row>
    <row r="15" spans="1:4" ht="25.5" customHeight="1">
      <c r="A15" s="11" t="s">
        <v>333</v>
      </c>
      <c r="B15" s="18">
        <v>2500</v>
      </c>
      <c r="C15" s="18">
        <v>18440</v>
      </c>
      <c r="D15" s="19">
        <f t="shared" si="0"/>
        <v>6.376</v>
      </c>
    </row>
    <row r="16" spans="1:4" ht="25.5" customHeight="1">
      <c r="A16" s="145" t="s">
        <v>610</v>
      </c>
      <c r="B16" s="20">
        <f>SUM(B11,B12)</f>
        <v>28720</v>
      </c>
      <c r="C16" s="20">
        <f>SUM(C11,C12)</f>
        <v>56455</v>
      </c>
      <c r="D16" s="21">
        <f t="shared" si="0"/>
        <v>0.9657033426183844</v>
      </c>
    </row>
    <row r="17" spans="1:4" ht="25.5" customHeight="1">
      <c r="A17" s="17" t="s">
        <v>500</v>
      </c>
      <c r="B17" s="18">
        <v>60</v>
      </c>
      <c r="C17" s="18">
        <v>60</v>
      </c>
      <c r="D17" s="19"/>
    </row>
    <row r="18" spans="1:4" ht="25.5" customHeight="1">
      <c r="A18" s="17" t="s">
        <v>501</v>
      </c>
      <c r="B18" s="18"/>
      <c r="C18" s="18"/>
      <c r="D18" s="19"/>
    </row>
    <row r="19" spans="1:4" ht="25.5" customHeight="1">
      <c r="A19" s="17" t="s">
        <v>502</v>
      </c>
      <c r="B19" s="18">
        <v>60</v>
      </c>
      <c r="C19" s="18">
        <v>60</v>
      </c>
      <c r="D19" s="19"/>
    </row>
    <row r="20" spans="1:4" ht="25.5" customHeight="1">
      <c r="A20" s="17" t="s">
        <v>503</v>
      </c>
      <c r="B20" s="18">
        <f>SUM(B21:B21)</f>
        <v>168</v>
      </c>
      <c r="C20" s="18">
        <f>SUM(C21:C21)</f>
        <v>569</v>
      </c>
      <c r="D20" s="19">
        <f t="shared" si="0"/>
        <v>2.386904761904762</v>
      </c>
    </row>
    <row r="21" spans="1:4" ht="25.5" customHeight="1">
      <c r="A21" s="17" t="s">
        <v>504</v>
      </c>
      <c r="B21" s="18">
        <v>168</v>
      </c>
      <c r="C21" s="18">
        <v>569</v>
      </c>
      <c r="D21" s="19">
        <f t="shared" si="0"/>
        <v>2.386904761904762</v>
      </c>
    </row>
    <row r="22" spans="1:4" ht="25.5" customHeight="1">
      <c r="A22" s="17" t="s">
        <v>505</v>
      </c>
      <c r="B22" s="18">
        <f>SUM(B23:B27)</f>
        <v>16794</v>
      </c>
      <c r="C22" s="18">
        <f>SUM(C23:C27)</f>
        <v>35618</v>
      </c>
      <c r="D22" s="19">
        <f t="shared" si="0"/>
        <v>1.1208765035131594</v>
      </c>
    </row>
    <row r="23" spans="1:4" ht="25.5" customHeight="1">
      <c r="A23" s="17" t="s">
        <v>506</v>
      </c>
      <c r="B23" s="18">
        <v>143</v>
      </c>
      <c r="C23" s="18"/>
      <c r="D23" s="19">
        <f t="shared" si="0"/>
        <v>-1</v>
      </c>
    </row>
    <row r="24" spans="1:4" ht="25.5" customHeight="1">
      <c r="A24" s="17" t="s">
        <v>507</v>
      </c>
      <c r="B24" s="18">
        <v>13971</v>
      </c>
      <c r="C24" s="18">
        <v>34481</v>
      </c>
      <c r="D24" s="19">
        <f aca="true" t="shared" si="1" ref="D24:D29">SUM(C24-B24)/B24</f>
        <v>1.4680409419511846</v>
      </c>
    </row>
    <row r="25" spans="1:4" ht="25.5" customHeight="1">
      <c r="A25" s="17" t="s">
        <v>508</v>
      </c>
      <c r="B25" s="18">
        <v>61</v>
      </c>
      <c r="C25" s="18">
        <v>283</v>
      </c>
      <c r="D25" s="19">
        <f t="shared" si="1"/>
        <v>3.639344262295082</v>
      </c>
    </row>
    <row r="26" spans="1:4" ht="25.5" customHeight="1">
      <c r="A26" s="17" t="s">
        <v>509</v>
      </c>
      <c r="B26" s="18">
        <v>158</v>
      </c>
      <c r="C26" s="18">
        <v>743</v>
      </c>
      <c r="D26" s="19">
        <f t="shared" si="1"/>
        <v>3.7025316455696204</v>
      </c>
    </row>
    <row r="27" spans="1:4" ht="25.5" customHeight="1">
      <c r="A27" s="17" t="s">
        <v>510</v>
      </c>
      <c r="B27" s="18">
        <v>2461</v>
      </c>
      <c r="C27" s="18">
        <v>111</v>
      </c>
      <c r="D27" s="19">
        <f t="shared" si="1"/>
        <v>-0.9548963835839089</v>
      </c>
    </row>
    <row r="28" spans="1:4" ht="25.5" customHeight="1">
      <c r="A28" s="17" t="s">
        <v>511</v>
      </c>
      <c r="B28" s="18">
        <f>SUM(B29:B31)</f>
        <v>3683</v>
      </c>
      <c r="C28" s="18">
        <f>SUM(C29:C31)</f>
        <v>382</v>
      </c>
      <c r="D28" s="19">
        <f t="shared" si="1"/>
        <v>-0.8962802063535161</v>
      </c>
    </row>
    <row r="29" spans="1:4" ht="25.5" customHeight="1">
      <c r="A29" s="17" t="s">
        <v>0</v>
      </c>
      <c r="B29" s="18">
        <v>443</v>
      </c>
      <c r="C29" s="18">
        <v>382</v>
      </c>
      <c r="D29" s="19">
        <f t="shared" si="1"/>
        <v>-0.13769751693002258</v>
      </c>
    </row>
    <row r="30" spans="1:4" ht="25.5" customHeight="1">
      <c r="A30" s="17" t="s">
        <v>1</v>
      </c>
      <c r="B30" s="18">
        <v>3206</v>
      </c>
      <c r="C30" s="18"/>
      <c r="D30" s="19"/>
    </row>
    <row r="31" spans="1:4" ht="25.5" customHeight="1">
      <c r="A31" s="17" t="s">
        <v>2</v>
      </c>
      <c r="B31" s="18">
        <v>34</v>
      </c>
      <c r="C31" s="18"/>
      <c r="D31" s="19"/>
    </row>
    <row r="32" spans="1:4" ht="25.5" customHeight="1">
      <c r="A32" s="17" t="s">
        <v>3</v>
      </c>
      <c r="B32" s="18">
        <f>SUM(B33:B35)</f>
        <v>1569</v>
      </c>
      <c r="C32" s="18">
        <f>SUM(C33:C35)</f>
        <v>1088</v>
      </c>
      <c r="D32" s="19">
        <f>SUM(C32-B32)/B32</f>
        <v>-0.3065646908859146</v>
      </c>
    </row>
    <row r="33" spans="1:4" ht="25.5" customHeight="1">
      <c r="A33" s="17" t="s">
        <v>4</v>
      </c>
      <c r="B33" s="18">
        <v>2</v>
      </c>
      <c r="C33" s="18"/>
      <c r="D33" s="19"/>
    </row>
    <row r="34" spans="1:4" ht="25.5" customHeight="1">
      <c r="A34" s="17" t="s">
        <v>5</v>
      </c>
      <c r="B34" s="18"/>
      <c r="C34" s="18">
        <v>8</v>
      </c>
      <c r="D34" s="19"/>
    </row>
    <row r="35" spans="1:4" ht="25.5" customHeight="1">
      <c r="A35" s="17" t="s">
        <v>6</v>
      </c>
      <c r="B35" s="18">
        <v>1567</v>
      </c>
      <c r="C35" s="18">
        <v>1080</v>
      </c>
      <c r="D35" s="19">
        <f>SUM(C35-B35)/B35</f>
        <v>-0.31078493937460117</v>
      </c>
    </row>
    <row r="36" spans="1:4" ht="25.5" customHeight="1">
      <c r="A36" s="145" t="s">
        <v>38</v>
      </c>
      <c r="B36" s="22">
        <f>SUM(B17,B20,B22,B28,B32)</f>
        <v>22274</v>
      </c>
      <c r="C36" s="22">
        <f>SUM(C17,C20,C22,C28,C32)</f>
        <v>37717</v>
      </c>
      <c r="D36" s="21">
        <f>SUM(C36-B36)/B36</f>
        <v>0.6933195654125887</v>
      </c>
    </row>
    <row r="37" spans="1:4" ht="25.5" customHeight="1">
      <c r="A37" s="15" t="s">
        <v>7</v>
      </c>
      <c r="B37" s="18">
        <f>SUM(B38:B41)</f>
        <v>6446</v>
      </c>
      <c r="C37" s="18">
        <f>SUM(C38:C41)</f>
        <v>18738</v>
      </c>
      <c r="D37" s="19">
        <f>SUM(C37-B37)/B37</f>
        <v>1.9069190195470058</v>
      </c>
    </row>
    <row r="38" spans="1:4" ht="25.5" customHeight="1">
      <c r="A38" s="15" t="s">
        <v>8</v>
      </c>
      <c r="B38" s="18"/>
      <c r="C38" s="18"/>
      <c r="D38" s="19"/>
    </row>
    <row r="39" spans="1:4" ht="25.5" customHeight="1">
      <c r="A39" s="15" t="s">
        <v>9</v>
      </c>
      <c r="B39" s="18">
        <v>3446</v>
      </c>
      <c r="C39" s="18"/>
      <c r="D39" s="19"/>
    </row>
    <row r="40" spans="1:4" ht="25.5" customHeight="1">
      <c r="A40" s="15" t="s">
        <v>10</v>
      </c>
      <c r="B40" s="18">
        <v>500</v>
      </c>
      <c r="C40" s="18">
        <v>298</v>
      </c>
      <c r="D40" s="19">
        <f>SUM(C40-B40)/B40</f>
        <v>-0.404</v>
      </c>
    </row>
    <row r="41" spans="1:4" ht="25.5" customHeight="1">
      <c r="A41" s="15" t="s">
        <v>11</v>
      </c>
      <c r="B41" s="18">
        <v>2500</v>
      </c>
      <c r="C41" s="18">
        <v>18440</v>
      </c>
      <c r="D41" s="19">
        <f>SUM(C41-B41)/B41</f>
        <v>6.376</v>
      </c>
    </row>
    <row r="42" spans="1:4" ht="25.5" customHeight="1">
      <c r="A42" s="145" t="s">
        <v>611</v>
      </c>
      <c r="B42" s="20">
        <f>SUM(B36:B37)</f>
        <v>28720</v>
      </c>
      <c r="C42" s="20">
        <f>SUM(C36:C37)</f>
        <v>56455</v>
      </c>
      <c r="D42" s="21">
        <f>SUM(C42-B42)/B42</f>
        <v>0.9657033426183844</v>
      </c>
    </row>
    <row r="75" ht="15.75">
      <c r="A75" s="37"/>
    </row>
    <row r="85" ht="15.75">
      <c r="A85" s="37"/>
    </row>
  </sheetData>
  <mergeCells count="3">
    <mergeCell ref="A2:D2"/>
    <mergeCell ref="A5:A6"/>
    <mergeCell ref="C5:D5"/>
  </mergeCells>
  <printOptions horizontalCentered="1"/>
  <pageMargins left="0.6692913385826772" right="0.6692913385826772" top="0.9055118110236221" bottom="0.8661417322834646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showZeros="0" workbookViewId="0" topLeftCell="A1">
      <selection activeCell="H31" sqref="H31"/>
    </sheetView>
  </sheetViews>
  <sheetFormatPr defaultColWidth="9.00390625" defaultRowHeight="14.25"/>
  <cols>
    <col min="1" max="1" width="23.00390625" style="1" customWidth="1"/>
    <col min="2" max="2" width="9.25390625" style="1" customWidth="1"/>
    <col min="3" max="4" width="8.375" style="1" customWidth="1"/>
    <col min="5" max="5" width="8.875" style="1" customWidth="1"/>
    <col min="6" max="14" width="8.375" style="1" customWidth="1"/>
    <col min="15" max="16384" width="9.00390625" style="1" customWidth="1"/>
  </cols>
  <sheetData>
    <row r="1" spans="1:14" ht="35.25" customHeight="1">
      <c r="A1" s="182" t="s">
        <v>593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  <c r="L1" s="183"/>
      <c r="M1" s="183"/>
      <c r="N1" s="183"/>
    </row>
    <row r="2" spans="1:9" ht="15" customHeight="1">
      <c r="A2" s="25"/>
      <c r="B2" s="25"/>
      <c r="C2" s="25"/>
      <c r="D2" s="25"/>
      <c r="E2" s="48"/>
      <c r="F2" s="48"/>
      <c r="G2" s="48"/>
      <c r="H2" s="48"/>
      <c r="I2" s="49"/>
    </row>
    <row r="3" spans="1:14" ht="15" customHeight="1">
      <c r="A3" s="85" t="s">
        <v>21</v>
      </c>
      <c r="B3" s="86"/>
      <c r="C3" s="86"/>
      <c r="D3" s="87"/>
      <c r="E3" s="87"/>
      <c r="F3" s="87"/>
      <c r="G3" s="87"/>
      <c r="H3" s="37"/>
      <c r="I3" s="181"/>
      <c r="J3" s="181"/>
      <c r="K3" s="37"/>
      <c r="L3" s="37"/>
      <c r="M3" s="184" t="s">
        <v>601</v>
      </c>
      <c r="N3" s="181"/>
    </row>
    <row r="4" spans="1:15" ht="74.25" customHeight="1">
      <c r="A4" s="88" t="s">
        <v>22</v>
      </c>
      <c r="B4" s="89" t="s">
        <v>40</v>
      </c>
      <c r="C4" s="89" t="s">
        <v>12</v>
      </c>
      <c r="D4" s="89" t="s">
        <v>47</v>
      </c>
      <c r="E4" s="89" t="s">
        <v>13</v>
      </c>
      <c r="F4" s="89" t="s">
        <v>14</v>
      </c>
      <c r="G4" s="89" t="s">
        <v>49</v>
      </c>
      <c r="H4" s="89" t="s">
        <v>50</v>
      </c>
      <c r="I4" s="89" t="s">
        <v>15</v>
      </c>
      <c r="J4" s="90" t="s">
        <v>16</v>
      </c>
      <c r="K4" s="91" t="s">
        <v>17</v>
      </c>
      <c r="L4" s="91" t="s">
        <v>18</v>
      </c>
      <c r="M4" s="91" t="s">
        <v>19</v>
      </c>
      <c r="N4" s="91" t="s">
        <v>20</v>
      </c>
      <c r="O4" s="57"/>
    </row>
    <row r="5" spans="1:15" ht="27" customHeight="1">
      <c r="A5" s="126" t="s">
        <v>604</v>
      </c>
      <c r="B5" s="133">
        <f>SUM(C5:N5)</f>
        <v>49659</v>
      </c>
      <c r="C5" s="134">
        <v>10433</v>
      </c>
      <c r="D5" s="134">
        <v>12719</v>
      </c>
      <c r="E5" s="134"/>
      <c r="F5" s="134">
        <v>4628</v>
      </c>
      <c r="G5" s="134"/>
      <c r="H5" s="134"/>
      <c r="I5" s="134"/>
      <c r="J5" s="135">
        <v>398</v>
      </c>
      <c r="K5" s="136">
        <v>967</v>
      </c>
      <c r="L5" s="136">
        <v>411</v>
      </c>
      <c r="M5" s="136">
        <v>96</v>
      </c>
      <c r="N5" s="136">
        <v>20007</v>
      </c>
      <c r="O5" s="57"/>
    </row>
    <row r="6" spans="1:14" ht="27" customHeight="1">
      <c r="A6" s="126" t="s">
        <v>605</v>
      </c>
      <c r="B6" s="133">
        <f>SUM(C6:N6)</f>
        <v>78071</v>
      </c>
      <c r="C6" s="137">
        <v>19379</v>
      </c>
      <c r="D6" s="137">
        <v>7694</v>
      </c>
      <c r="E6" s="138">
        <v>8769</v>
      </c>
      <c r="F6" s="137">
        <v>19314</v>
      </c>
      <c r="G6" s="137">
        <v>1901</v>
      </c>
      <c r="H6" s="137">
        <v>1466</v>
      </c>
      <c r="I6" s="137">
        <v>529</v>
      </c>
      <c r="J6" s="139">
        <v>578</v>
      </c>
      <c r="K6" s="140">
        <v>5266</v>
      </c>
      <c r="L6" s="140">
        <v>4810</v>
      </c>
      <c r="M6" s="140">
        <v>1208</v>
      </c>
      <c r="N6" s="140">
        <v>7157</v>
      </c>
    </row>
    <row r="7" spans="1:14" ht="27" customHeight="1">
      <c r="A7" s="26" t="s">
        <v>23</v>
      </c>
      <c r="B7" s="133">
        <f aca="true" t="shared" si="0" ref="B7:B13">SUM(C7:N7)</f>
        <v>29100</v>
      </c>
      <c r="C7" s="137">
        <v>11246</v>
      </c>
      <c r="D7" s="137">
        <v>2454</v>
      </c>
      <c r="E7" s="138">
        <v>8432</v>
      </c>
      <c r="F7" s="137">
        <v>4169</v>
      </c>
      <c r="G7" s="137">
        <v>1478</v>
      </c>
      <c r="H7" s="137">
        <v>1043</v>
      </c>
      <c r="I7" s="137">
        <v>278</v>
      </c>
      <c r="J7" s="139"/>
      <c r="K7" s="140"/>
      <c r="L7" s="140"/>
      <c r="M7" s="140"/>
      <c r="N7" s="140"/>
    </row>
    <row r="8" spans="1:14" ht="27" customHeight="1">
      <c r="A8" s="27" t="s">
        <v>24</v>
      </c>
      <c r="B8" s="133">
        <f t="shared" si="0"/>
        <v>40170</v>
      </c>
      <c r="C8" s="137">
        <v>7415</v>
      </c>
      <c r="D8" s="137">
        <v>5194</v>
      </c>
      <c r="E8" s="138">
        <v>331</v>
      </c>
      <c r="F8" s="137">
        <v>14987</v>
      </c>
      <c r="G8" s="137"/>
      <c r="H8" s="137"/>
      <c r="I8" s="137"/>
      <c r="J8" s="139">
        <v>573</v>
      </c>
      <c r="K8" s="140">
        <v>5257</v>
      </c>
      <c r="L8" s="140">
        <v>4802</v>
      </c>
      <c r="M8" s="140">
        <v>1207</v>
      </c>
      <c r="N8" s="140">
        <v>404</v>
      </c>
    </row>
    <row r="9" spans="1:14" ht="27" customHeight="1">
      <c r="A9" s="27" t="s">
        <v>25</v>
      </c>
      <c r="B9" s="133">
        <f t="shared" si="0"/>
        <v>461</v>
      </c>
      <c r="C9" s="137">
        <v>113</v>
      </c>
      <c r="D9" s="137">
        <v>46</v>
      </c>
      <c r="E9" s="138">
        <v>6</v>
      </c>
      <c r="F9" s="137">
        <v>158</v>
      </c>
      <c r="G9" s="137">
        <v>3</v>
      </c>
      <c r="H9" s="137">
        <v>2</v>
      </c>
      <c r="I9" s="137"/>
      <c r="J9" s="139">
        <v>5</v>
      </c>
      <c r="K9" s="140">
        <v>9</v>
      </c>
      <c r="L9" s="140">
        <v>8</v>
      </c>
      <c r="M9" s="140">
        <v>1</v>
      </c>
      <c r="N9" s="140">
        <v>110</v>
      </c>
    </row>
    <row r="10" spans="1:14" ht="27" customHeight="1">
      <c r="A10" s="127" t="s">
        <v>606</v>
      </c>
      <c r="B10" s="133">
        <f t="shared" si="0"/>
        <v>64444</v>
      </c>
      <c r="C10" s="137">
        <v>25262</v>
      </c>
      <c r="D10" s="137">
        <v>5018</v>
      </c>
      <c r="E10" s="138"/>
      <c r="F10" s="137">
        <v>17101</v>
      </c>
      <c r="G10" s="137">
        <v>1901</v>
      </c>
      <c r="H10" s="137">
        <v>1466</v>
      </c>
      <c r="I10" s="137">
        <v>529</v>
      </c>
      <c r="J10" s="139">
        <v>969</v>
      </c>
      <c r="K10" s="140">
        <v>5183</v>
      </c>
      <c r="L10" s="140">
        <v>4435</v>
      </c>
      <c r="M10" s="140">
        <v>1223</v>
      </c>
      <c r="N10" s="140">
        <v>1357</v>
      </c>
    </row>
    <row r="11" spans="1:14" ht="27" customHeight="1">
      <c r="A11" s="26" t="s">
        <v>26</v>
      </c>
      <c r="B11" s="133">
        <f t="shared" si="0"/>
        <v>64444</v>
      </c>
      <c r="C11" s="137">
        <v>25262</v>
      </c>
      <c r="D11" s="137">
        <v>5018</v>
      </c>
      <c r="E11" s="138"/>
      <c r="F11" s="137">
        <v>17101</v>
      </c>
      <c r="G11" s="137">
        <v>1901</v>
      </c>
      <c r="H11" s="137">
        <v>1466</v>
      </c>
      <c r="I11" s="137">
        <v>529</v>
      </c>
      <c r="J11" s="139">
        <v>969</v>
      </c>
      <c r="K11" s="140">
        <v>5183</v>
      </c>
      <c r="L11" s="140">
        <v>4435</v>
      </c>
      <c r="M11" s="140">
        <v>1223</v>
      </c>
      <c r="N11" s="140">
        <v>1357</v>
      </c>
    </row>
    <row r="12" spans="1:14" ht="27" customHeight="1">
      <c r="A12" s="126" t="s">
        <v>607</v>
      </c>
      <c r="B12" s="133">
        <f t="shared" si="0"/>
        <v>13627</v>
      </c>
      <c r="C12" s="141">
        <f>SUM(C6-C10)</f>
        <v>-5883</v>
      </c>
      <c r="D12" s="141">
        <f aca="true" t="shared" si="1" ref="D12:N12">SUM(D6-D10)</f>
        <v>2676</v>
      </c>
      <c r="E12" s="141">
        <f t="shared" si="1"/>
        <v>8769</v>
      </c>
      <c r="F12" s="141">
        <f t="shared" si="1"/>
        <v>2213</v>
      </c>
      <c r="G12" s="141">
        <f t="shared" si="1"/>
        <v>0</v>
      </c>
      <c r="H12" s="141">
        <f t="shared" si="1"/>
        <v>0</v>
      </c>
      <c r="I12" s="141">
        <f t="shared" si="1"/>
        <v>0</v>
      </c>
      <c r="J12" s="141">
        <f t="shared" si="1"/>
        <v>-391</v>
      </c>
      <c r="K12" s="141">
        <f t="shared" si="1"/>
        <v>83</v>
      </c>
      <c r="L12" s="141">
        <f t="shared" si="1"/>
        <v>375</v>
      </c>
      <c r="M12" s="141">
        <f t="shared" si="1"/>
        <v>-15</v>
      </c>
      <c r="N12" s="141">
        <f t="shared" si="1"/>
        <v>5800</v>
      </c>
    </row>
    <row r="13" spans="1:14" ht="27" customHeight="1">
      <c r="A13" s="127" t="s">
        <v>608</v>
      </c>
      <c r="B13" s="133">
        <f t="shared" si="0"/>
        <v>63286</v>
      </c>
      <c r="C13" s="137">
        <f>SUM(C5+C12)</f>
        <v>4550</v>
      </c>
      <c r="D13" s="137">
        <f aca="true" t="shared" si="2" ref="D13:N13">SUM(D5+D12)</f>
        <v>15395</v>
      </c>
      <c r="E13" s="137">
        <f t="shared" si="2"/>
        <v>8769</v>
      </c>
      <c r="F13" s="137">
        <f t="shared" si="2"/>
        <v>6841</v>
      </c>
      <c r="G13" s="137">
        <f t="shared" si="2"/>
        <v>0</v>
      </c>
      <c r="H13" s="137">
        <f t="shared" si="2"/>
        <v>0</v>
      </c>
      <c r="I13" s="137">
        <f t="shared" si="2"/>
        <v>0</v>
      </c>
      <c r="J13" s="137">
        <f t="shared" si="2"/>
        <v>7</v>
      </c>
      <c r="K13" s="137">
        <f t="shared" si="2"/>
        <v>1050</v>
      </c>
      <c r="L13" s="137">
        <f t="shared" si="2"/>
        <v>786</v>
      </c>
      <c r="M13" s="137">
        <f t="shared" si="2"/>
        <v>81</v>
      </c>
      <c r="N13" s="137">
        <f t="shared" si="2"/>
        <v>25807</v>
      </c>
    </row>
  </sheetData>
  <mergeCells count="3">
    <mergeCell ref="I3:J3"/>
    <mergeCell ref="A1:N1"/>
    <mergeCell ref="M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1"/>
  <sheetViews>
    <sheetView workbookViewId="0" topLeftCell="A1">
      <pane ySplit="6" topLeftCell="BM7" activePane="bottomLeft" state="frozen"/>
      <selection pane="topLeft" activeCell="H31" sqref="H31"/>
      <selection pane="bottomLeft" activeCell="H31" sqref="H31"/>
    </sheetView>
  </sheetViews>
  <sheetFormatPr defaultColWidth="9.00390625" defaultRowHeight="14.25"/>
  <cols>
    <col min="1" max="1" width="42.00390625" style="1" customWidth="1"/>
    <col min="2" max="3" width="12.625" style="1" customWidth="1"/>
    <col min="4" max="4" width="12.625" style="41" customWidth="1"/>
    <col min="5" max="16384" width="9.00390625" style="1" customWidth="1"/>
  </cols>
  <sheetData>
    <row r="1" ht="6" customHeight="1"/>
    <row r="2" spans="1:4" ht="24">
      <c r="A2" s="167" t="s">
        <v>594</v>
      </c>
      <c r="B2" s="167"/>
      <c r="C2" s="167"/>
      <c r="D2" s="167"/>
    </row>
    <row r="3" ht="10.5" customHeight="1"/>
    <row r="4" spans="1:4" ht="18" customHeight="1">
      <c r="A4" s="84" t="s">
        <v>56</v>
      </c>
      <c r="B4" s="37"/>
      <c r="C4" s="37"/>
      <c r="D4" s="80" t="s">
        <v>601</v>
      </c>
    </row>
    <row r="5" spans="1:4" ht="18.75" customHeight="1">
      <c r="A5" s="168" t="s">
        <v>33</v>
      </c>
      <c r="B5" s="16" t="s">
        <v>304</v>
      </c>
      <c r="C5" s="170" t="s">
        <v>27</v>
      </c>
      <c r="D5" s="180"/>
    </row>
    <row r="6" spans="1:4" ht="18.75" customHeight="1">
      <c r="A6" s="169"/>
      <c r="B6" s="81" t="s">
        <v>43</v>
      </c>
      <c r="C6" s="82" t="s">
        <v>39</v>
      </c>
      <c r="D6" s="83" t="s">
        <v>42</v>
      </c>
    </row>
    <row r="7" spans="1:4" ht="18.75" customHeight="1">
      <c r="A7" s="5" t="s">
        <v>305</v>
      </c>
      <c r="B7" s="22">
        <f>SUM(B8:B21)</f>
        <v>52627</v>
      </c>
      <c r="C7" s="22">
        <f>SUM(C8:C21)</f>
        <v>61720</v>
      </c>
      <c r="D7" s="21">
        <f>SUM(C7-B7)/B7</f>
        <v>0.17278203203678721</v>
      </c>
    </row>
    <row r="8" spans="1:4" ht="18.75" customHeight="1">
      <c r="A8" s="5" t="s">
        <v>306</v>
      </c>
      <c r="B8" s="8">
        <v>15737</v>
      </c>
      <c r="C8" s="18">
        <v>29270</v>
      </c>
      <c r="D8" s="19">
        <f aca="true" t="shared" si="0" ref="D8:D37">SUM(C8-B8)/B8</f>
        <v>0.8599478934993964</v>
      </c>
    </row>
    <row r="9" spans="1:4" ht="18.75" customHeight="1">
      <c r="A9" s="5" t="s">
        <v>307</v>
      </c>
      <c r="B9" s="8">
        <v>7472</v>
      </c>
      <c r="C9" s="18"/>
      <c r="D9" s="19"/>
    </row>
    <row r="10" spans="1:4" ht="18.75" customHeight="1">
      <c r="A10" s="5" t="s">
        <v>308</v>
      </c>
      <c r="B10" s="8">
        <v>1128</v>
      </c>
      <c r="C10" s="18">
        <v>1330</v>
      </c>
      <c r="D10" s="19">
        <f t="shared" si="0"/>
        <v>0.17907801418439717</v>
      </c>
    </row>
    <row r="11" spans="1:4" ht="18.75" customHeight="1">
      <c r="A11" s="5" t="s">
        <v>309</v>
      </c>
      <c r="B11" s="8">
        <v>1002</v>
      </c>
      <c r="C11" s="18">
        <v>1160</v>
      </c>
      <c r="D11" s="19">
        <f t="shared" si="0"/>
        <v>0.15768463073852296</v>
      </c>
    </row>
    <row r="12" spans="1:4" ht="18.75" customHeight="1">
      <c r="A12" s="5" t="s">
        <v>310</v>
      </c>
      <c r="B12" s="8">
        <v>894</v>
      </c>
      <c r="C12" s="23">
        <v>980</v>
      </c>
      <c r="D12" s="19">
        <f t="shared" si="0"/>
        <v>0.09619686800894854</v>
      </c>
    </row>
    <row r="13" spans="1:4" ht="18.75" customHeight="1">
      <c r="A13" s="5" t="s">
        <v>311</v>
      </c>
      <c r="B13" s="8">
        <v>1626</v>
      </c>
      <c r="C13" s="23">
        <v>1900</v>
      </c>
      <c r="D13" s="19">
        <f t="shared" si="0"/>
        <v>0.16851168511685116</v>
      </c>
    </row>
    <row r="14" spans="1:4" ht="18.75" customHeight="1">
      <c r="A14" s="5" t="s">
        <v>312</v>
      </c>
      <c r="B14" s="8">
        <v>1527</v>
      </c>
      <c r="C14" s="23">
        <v>1760</v>
      </c>
      <c r="D14" s="19">
        <f t="shared" si="0"/>
        <v>0.15258677144728225</v>
      </c>
    </row>
    <row r="15" spans="1:4" ht="18.75" customHeight="1">
      <c r="A15" s="5" t="s">
        <v>313</v>
      </c>
      <c r="B15" s="8">
        <v>639</v>
      </c>
      <c r="C15" s="23">
        <v>740</v>
      </c>
      <c r="D15" s="19">
        <f t="shared" si="0"/>
        <v>0.15805946791862285</v>
      </c>
    </row>
    <row r="16" spans="1:4" ht="18.75" customHeight="1">
      <c r="A16" s="5" t="s">
        <v>314</v>
      </c>
      <c r="B16" s="8">
        <v>1840</v>
      </c>
      <c r="C16" s="23">
        <v>2120</v>
      </c>
      <c r="D16" s="19">
        <f t="shared" si="0"/>
        <v>0.15217391304347827</v>
      </c>
    </row>
    <row r="17" spans="1:4" ht="18.75" customHeight="1">
      <c r="A17" s="5" t="s">
        <v>315</v>
      </c>
      <c r="B17" s="8">
        <v>553</v>
      </c>
      <c r="C17" s="23">
        <v>630</v>
      </c>
      <c r="D17" s="19">
        <f t="shared" si="0"/>
        <v>0.13924050632911392</v>
      </c>
    </row>
    <row r="18" spans="1:4" ht="18.75" customHeight="1">
      <c r="A18" s="5" t="s">
        <v>316</v>
      </c>
      <c r="B18" s="8">
        <v>848</v>
      </c>
      <c r="C18" s="23">
        <v>950</v>
      </c>
      <c r="D18" s="19">
        <f t="shared" si="0"/>
        <v>0.12028301886792453</v>
      </c>
    </row>
    <row r="19" spans="1:4" ht="18.75" customHeight="1">
      <c r="A19" s="5" t="s">
        <v>317</v>
      </c>
      <c r="B19" s="8">
        <v>8719</v>
      </c>
      <c r="C19" s="18">
        <v>10080</v>
      </c>
      <c r="D19" s="19">
        <f t="shared" si="0"/>
        <v>0.1560958825553389</v>
      </c>
    </row>
    <row r="20" spans="1:4" ht="18.75" customHeight="1">
      <c r="A20" s="5" t="s">
        <v>318</v>
      </c>
      <c r="B20" s="8">
        <v>2093</v>
      </c>
      <c r="C20" s="18">
        <v>2400</v>
      </c>
      <c r="D20" s="19">
        <f t="shared" si="0"/>
        <v>0.14667940754897277</v>
      </c>
    </row>
    <row r="21" spans="1:4" ht="18.75" customHeight="1">
      <c r="A21" s="5" t="s">
        <v>319</v>
      </c>
      <c r="B21" s="8">
        <v>8549</v>
      </c>
      <c r="C21" s="18">
        <v>8400</v>
      </c>
      <c r="D21" s="19">
        <f t="shared" si="0"/>
        <v>-0.017428939057199673</v>
      </c>
    </row>
    <row r="22" spans="1:4" ht="18.75" customHeight="1">
      <c r="A22" s="5" t="s">
        <v>320</v>
      </c>
      <c r="B22" s="20">
        <f>SUM(B23:B28)</f>
        <v>34285</v>
      </c>
      <c r="C22" s="20">
        <f>SUM(C23:C28)</f>
        <v>33880</v>
      </c>
      <c r="D22" s="21">
        <f t="shared" si="0"/>
        <v>-0.01181274609887706</v>
      </c>
    </row>
    <row r="23" spans="1:4" ht="18.75" customHeight="1">
      <c r="A23" s="5" t="s">
        <v>321</v>
      </c>
      <c r="B23" s="8">
        <v>4311</v>
      </c>
      <c r="C23" s="18">
        <v>2970</v>
      </c>
      <c r="D23" s="19">
        <f t="shared" si="0"/>
        <v>-0.31106471816283926</v>
      </c>
    </row>
    <row r="24" spans="1:4" ht="18.75" customHeight="1">
      <c r="A24" s="5" t="s">
        <v>322</v>
      </c>
      <c r="B24" s="8">
        <v>3021</v>
      </c>
      <c r="C24" s="23">
        <v>2500</v>
      </c>
      <c r="D24" s="19">
        <f t="shared" si="0"/>
        <v>-0.17245945051307515</v>
      </c>
    </row>
    <row r="25" spans="1:4" ht="18.75" customHeight="1">
      <c r="A25" s="5" t="s">
        <v>323</v>
      </c>
      <c r="B25" s="8">
        <v>1819</v>
      </c>
      <c r="C25" s="23">
        <v>3000</v>
      </c>
      <c r="D25" s="19">
        <f t="shared" si="0"/>
        <v>0.6492578339747114</v>
      </c>
    </row>
    <row r="26" spans="1:4" ht="18.75" customHeight="1">
      <c r="A26" s="5" t="s">
        <v>324</v>
      </c>
      <c r="B26" s="8">
        <v>20502</v>
      </c>
      <c r="C26" s="23">
        <v>20880</v>
      </c>
      <c r="D26" s="19">
        <f t="shared" si="0"/>
        <v>0.018437225636523266</v>
      </c>
    </row>
    <row r="27" spans="1:4" ht="18.75" customHeight="1">
      <c r="A27" s="5" t="s">
        <v>325</v>
      </c>
      <c r="B27" s="8">
        <v>32</v>
      </c>
      <c r="C27" s="23">
        <v>30</v>
      </c>
      <c r="D27" s="19">
        <f t="shared" si="0"/>
        <v>-0.0625</v>
      </c>
    </row>
    <row r="28" spans="1:4" ht="18.75" customHeight="1">
      <c r="A28" s="5" t="s">
        <v>326</v>
      </c>
      <c r="B28" s="8">
        <v>4600</v>
      </c>
      <c r="C28" s="23">
        <v>4500</v>
      </c>
      <c r="D28" s="19">
        <f t="shared" si="0"/>
        <v>-0.021739130434782608</v>
      </c>
    </row>
    <row r="29" spans="1:4" ht="20.25" customHeight="1">
      <c r="A29" s="53" t="s">
        <v>35</v>
      </c>
      <c r="B29" s="22">
        <f>SUM(B7,B22)</f>
        <v>86912</v>
      </c>
      <c r="C29" s="22">
        <f>SUM(C7,C22)</f>
        <v>95600</v>
      </c>
      <c r="D29" s="21">
        <f t="shared" si="0"/>
        <v>0.09996318114874816</v>
      </c>
    </row>
    <row r="30" spans="1:4" ht="18.75" customHeight="1">
      <c r="A30" s="24"/>
      <c r="B30" s="24"/>
      <c r="C30" s="24"/>
      <c r="D30" s="19"/>
    </row>
    <row r="31" spans="1:4" ht="18.75" customHeight="1">
      <c r="A31" s="5" t="s">
        <v>327</v>
      </c>
      <c r="B31" s="22">
        <f>SUM(B32:B37)</f>
        <v>259596</v>
      </c>
      <c r="C31" s="22">
        <f>SUM(C32:C37)</f>
        <v>262200</v>
      </c>
      <c r="D31" s="21">
        <f t="shared" si="0"/>
        <v>0.01003097120140526</v>
      </c>
    </row>
    <row r="32" spans="1:4" ht="18.75" customHeight="1">
      <c r="A32" s="24" t="s">
        <v>328</v>
      </c>
      <c r="B32" s="8">
        <v>6768</v>
      </c>
      <c r="C32" s="18">
        <v>6780</v>
      </c>
      <c r="D32" s="19">
        <f t="shared" si="0"/>
        <v>0.0017730496453900709</v>
      </c>
    </row>
    <row r="33" spans="1:4" ht="18.75" customHeight="1">
      <c r="A33" s="24" t="s">
        <v>329</v>
      </c>
      <c r="B33" s="8">
        <v>100284</v>
      </c>
      <c r="C33" s="18">
        <v>99245</v>
      </c>
      <c r="D33" s="19">
        <f t="shared" si="0"/>
        <v>-0.010360575964261497</v>
      </c>
    </row>
    <row r="34" spans="1:4" ht="18.75" customHeight="1">
      <c r="A34" s="24" t="s">
        <v>330</v>
      </c>
      <c r="B34" s="8">
        <v>90917</v>
      </c>
      <c r="C34" s="18">
        <v>89300</v>
      </c>
      <c r="D34" s="19">
        <f t="shared" si="0"/>
        <v>-0.017785452665618092</v>
      </c>
    </row>
    <row r="35" spans="1:4" ht="18.75" customHeight="1">
      <c r="A35" s="24" t="s">
        <v>331</v>
      </c>
      <c r="B35" s="8">
        <v>3417</v>
      </c>
      <c r="C35" s="18">
        <v>4075</v>
      </c>
      <c r="D35" s="19">
        <f t="shared" si="0"/>
        <v>0.1925665788703541</v>
      </c>
    </row>
    <row r="36" spans="1:4" ht="18.75" customHeight="1">
      <c r="A36" s="24" t="s">
        <v>332</v>
      </c>
      <c r="B36" s="39"/>
      <c r="C36" s="18">
        <v>2800</v>
      </c>
      <c r="D36" s="19"/>
    </row>
    <row r="37" spans="1:4" ht="18.75" customHeight="1">
      <c r="A37" s="11" t="s">
        <v>333</v>
      </c>
      <c r="B37" s="39">
        <v>58210</v>
      </c>
      <c r="C37" s="58">
        <v>60000</v>
      </c>
      <c r="D37" s="19">
        <f t="shared" si="0"/>
        <v>0.0307507301151005</v>
      </c>
    </row>
    <row r="38" spans="1:4" ht="20.25" customHeight="1">
      <c r="A38" s="53" t="s">
        <v>610</v>
      </c>
      <c r="B38" s="22">
        <f>SUM(B29,B31)</f>
        <v>346508</v>
      </c>
      <c r="C38" s="22">
        <f>SUM(C29,C31)</f>
        <v>357800</v>
      </c>
      <c r="D38" s="21">
        <f>SUM(C38-B38)/B38</f>
        <v>0.03258799219642836</v>
      </c>
    </row>
    <row r="81" ht="15.75">
      <c r="A81" s="37"/>
    </row>
    <row r="91" ht="15.75">
      <c r="A91" s="37"/>
    </row>
  </sheetData>
  <mergeCells count="3">
    <mergeCell ref="A2:D2"/>
    <mergeCell ref="A5:A6"/>
    <mergeCell ref="C5:D5"/>
  </mergeCells>
  <printOptions horizontalCentered="1"/>
  <pageMargins left="0.6692913385826772" right="0.6692913385826772" top="0.9055118110236221" bottom="0.7874015748031497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8"/>
  <sheetViews>
    <sheetView showZeros="0" workbookViewId="0" topLeftCell="A211">
      <selection activeCell="H31" sqref="H31"/>
    </sheetView>
  </sheetViews>
  <sheetFormatPr defaultColWidth="8.00390625" defaultRowHeight="14.25"/>
  <cols>
    <col min="1" max="1" width="4.125" style="73" customWidth="1"/>
    <col min="2" max="3" width="4.25390625" style="73" customWidth="1"/>
    <col min="4" max="4" width="36.625" style="73" customWidth="1"/>
    <col min="5" max="5" width="12.50390625" style="73" customWidth="1"/>
    <col min="6" max="6" width="12.625" style="73" customWidth="1"/>
    <col min="7" max="7" width="12.00390625" style="73" customWidth="1"/>
    <col min="8" max="8" width="12.625" style="73" customWidth="1"/>
    <col min="9" max="9" width="9.125" style="73" customWidth="1"/>
    <col min="10" max="10" width="10.625" style="73" customWidth="1"/>
    <col min="11" max="11" width="9.875" style="73" customWidth="1"/>
    <col min="12" max="12" width="0" style="73" hidden="1" customWidth="1"/>
    <col min="13" max="13" width="10.50390625" style="76" customWidth="1"/>
    <col min="14" max="16384" width="8.00390625" style="74" customWidth="1"/>
  </cols>
  <sheetData>
    <row r="1" spans="1:13" s="70" customFormat="1" ht="26.25" customHeight="1">
      <c r="A1" s="185" t="s">
        <v>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s="70" customFormat="1" ht="19.5" customHeight="1">
      <c r="A2" s="188" t="s">
        <v>603</v>
      </c>
      <c r="B2" s="188"/>
      <c r="C2" s="188"/>
      <c r="D2" s="93"/>
      <c r="E2" s="93"/>
      <c r="F2" s="93"/>
      <c r="G2" s="93"/>
      <c r="H2" s="93"/>
      <c r="I2" s="93"/>
      <c r="J2" s="192" t="s">
        <v>600</v>
      </c>
      <c r="K2" s="193"/>
      <c r="L2" s="193"/>
      <c r="M2" s="193"/>
    </row>
    <row r="3" spans="1:13" s="70" customFormat="1" ht="19.5" customHeight="1">
      <c r="A3" s="186" t="s">
        <v>76</v>
      </c>
      <c r="B3" s="187"/>
      <c r="C3" s="187"/>
      <c r="D3" s="186" t="s">
        <v>77</v>
      </c>
      <c r="E3" s="189" t="s">
        <v>78</v>
      </c>
      <c r="F3" s="190"/>
      <c r="G3" s="190"/>
      <c r="H3" s="190"/>
      <c r="I3" s="190"/>
      <c r="J3" s="190"/>
      <c r="K3" s="190"/>
      <c r="L3" s="191"/>
      <c r="M3" s="191"/>
    </row>
    <row r="4" spans="1:13" s="70" customFormat="1" ht="39" customHeight="1">
      <c r="A4" s="69" t="s">
        <v>79</v>
      </c>
      <c r="B4" s="69" t="s">
        <v>80</v>
      </c>
      <c r="C4" s="69" t="s">
        <v>81</v>
      </c>
      <c r="D4" s="187"/>
      <c r="E4" s="69" t="s">
        <v>40</v>
      </c>
      <c r="F4" s="69" t="s">
        <v>82</v>
      </c>
      <c r="G4" s="69" t="s">
        <v>29</v>
      </c>
      <c r="H4" s="69" t="s">
        <v>84</v>
      </c>
      <c r="I4" s="69" t="s">
        <v>28</v>
      </c>
      <c r="J4" s="69" t="s">
        <v>87</v>
      </c>
      <c r="K4" s="69" t="s">
        <v>106</v>
      </c>
      <c r="L4" s="75"/>
      <c r="M4" s="92" t="s">
        <v>100</v>
      </c>
    </row>
    <row r="5" spans="1:13" s="70" customFormat="1" ht="19.5" customHeight="1">
      <c r="A5" s="69"/>
      <c r="B5" s="69"/>
      <c r="C5" s="69"/>
      <c r="D5" s="155" t="s">
        <v>99</v>
      </c>
      <c r="E5" s="156">
        <v>298300</v>
      </c>
      <c r="F5" s="156">
        <v>95718.81</v>
      </c>
      <c r="G5" s="156">
        <v>11076.55</v>
      </c>
      <c r="H5" s="156">
        <v>75472.28</v>
      </c>
      <c r="I5" s="156">
        <v>38</v>
      </c>
      <c r="J5" s="156">
        <v>25194.36</v>
      </c>
      <c r="K5" s="156">
        <v>1500</v>
      </c>
      <c r="L5" s="157"/>
      <c r="M5" s="158">
        <v>89300</v>
      </c>
    </row>
    <row r="6" spans="1:13" s="70" customFormat="1" ht="19.5" customHeight="1">
      <c r="A6" s="69" t="s">
        <v>107</v>
      </c>
      <c r="B6" s="69"/>
      <c r="C6" s="69"/>
      <c r="D6" s="71" t="s">
        <v>108</v>
      </c>
      <c r="E6" s="142">
        <v>22033.48</v>
      </c>
      <c r="F6" s="142">
        <v>10844.78</v>
      </c>
      <c r="G6" s="142">
        <v>3077.17</v>
      </c>
      <c r="H6" s="142">
        <v>6701.53</v>
      </c>
      <c r="I6" s="142">
        <v>0</v>
      </c>
      <c r="J6" s="142">
        <v>26</v>
      </c>
      <c r="K6" s="142">
        <v>0</v>
      </c>
      <c r="L6" s="143"/>
      <c r="M6" s="144">
        <v>1384</v>
      </c>
    </row>
    <row r="7" spans="1:13" s="70" customFormat="1" ht="19.5" customHeight="1">
      <c r="A7" s="69" t="s">
        <v>107</v>
      </c>
      <c r="B7" s="69" t="s">
        <v>90</v>
      </c>
      <c r="C7" s="69"/>
      <c r="D7" s="71" t="s">
        <v>109</v>
      </c>
      <c r="E7" s="142">
        <v>649.14</v>
      </c>
      <c r="F7" s="142">
        <v>456.85</v>
      </c>
      <c r="G7" s="142">
        <v>191.45</v>
      </c>
      <c r="H7" s="142">
        <v>0.84</v>
      </c>
      <c r="I7" s="142">
        <v>0</v>
      </c>
      <c r="J7" s="142">
        <v>0</v>
      </c>
      <c r="K7" s="142">
        <v>0</v>
      </c>
      <c r="L7" s="143"/>
      <c r="M7" s="144"/>
    </row>
    <row r="8" spans="1:13" s="70" customFormat="1" ht="19.5" customHeight="1">
      <c r="A8" s="69" t="s">
        <v>107</v>
      </c>
      <c r="B8" s="69" t="s">
        <v>90</v>
      </c>
      <c r="C8" s="69" t="s">
        <v>90</v>
      </c>
      <c r="D8" s="71" t="s">
        <v>110</v>
      </c>
      <c r="E8" s="142">
        <v>540.17</v>
      </c>
      <c r="F8" s="142">
        <v>456.85</v>
      </c>
      <c r="G8" s="142">
        <v>82.47999999999999</v>
      </c>
      <c r="H8" s="142">
        <v>0.84</v>
      </c>
      <c r="I8" s="142">
        <v>0</v>
      </c>
      <c r="J8" s="142">
        <v>0</v>
      </c>
      <c r="K8" s="142">
        <v>0</v>
      </c>
      <c r="L8" s="143"/>
      <c r="M8" s="144"/>
    </row>
    <row r="9" spans="1:13" s="70" customFormat="1" ht="19.5" customHeight="1">
      <c r="A9" s="69" t="s">
        <v>107</v>
      </c>
      <c r="B9" s="69" t="s">
        <v>90</v>
      </c>
      <c r="C9" s="69" t="s">
        <v>98</v>
      </c>
      <c r="D9" s="71" t="s">
        <v>111</v>
      </c>
      <c r="E9" s="142">
        <v>0.6</v>
      </c>
      <c r="F9" s="142">
        <v>0</v>
      </c>
      <c r="G9" s="142">
        <v>0.6</v>
      </c>
      <c r="H9" s="142">
        <v>0</v>
      </c>
      <c r="I9" s="142">
        <v>0</v>
      </c>
      <c r="J9" s="142">
        <v>0</v>
      </c>
      <c r="K9" s="142">
        <v>0</v>
      </c>
      <c r="L9" s="143"/>
      <c r="M9" s="144"/>
    </row>
    <row r="10" spans="1:13" s="70" customFormat="1" ht="19.5" customHeight="1">
      <c r="A10" s="69" t="s">
        <v>107</v>
      </c>
      <c r="B10" s="69" t="s">
        <v>90</v>
      </c>
      <c r="C10" s="69" t="s">
        <v>92</v>
      </c>
      <c r="D10" s="71" t="s">
        <v>112</v>
      </c>
      <c r="E10" s="142">
        <v>42.970000000000006</v>
      </c>
      <c r="F10" s="142">
        <v>0</v>
      </c>
      <c r="G10" s="142">
        <v>42.970000000000006</v>
      </c>
      <c r="H10" s="142">
        <v>0</v>
      </c>
      <c r="I10" s="142">
        <v>0</v>
      </c>
      <c r="J10" s="142">
        <v>0</v>
      </c>
      <c r="K10" s="142">
        <v>0</v>
      </c>
      <c r="L10" s="143"/>
      <c r="M10" s="144"/>
    </row>
    <row r="11" spans="1:13" s="70" customFormat="1" ht="19.5" customHeight="1">
      <c r="A11" s="69" t="s">
        <v>107</v>
      </c>
      <c r="B11" s="69" t="s">
        <v>90</v>
      </c>
      <c r="C11" s="69" t="s">
        <v>89</v>
      </c>
      <c r="D11" s="71" t="s">
        <v>113</v>
      </c>
      <c r="E11" s="142">
        <v>65.39999999999999</v>
      </c>
      <c r="F11" s="142">
        <v>0</v>
      </c>
      <c r="G11" s="142">
        <v>65.39999999999999</v>
      </c>
      <c r="H11" s="142">
        <v>0</v>
      </c>
      <c r="I11" s="142">
        <v>0</v>
      </c>
      <c r="J11" s="142">
        <v>0</v>
      </c>
      <c r="K11" s="142">
        <v>0</v>
      </c>
      <c r="L11" s="143"/>
      <c r="M11" s="144"/>
    </row>
    <row r="12" spans="1:13" s="70" customFormat="1" ht="19.5" customHeight="1">
      <c r="A12" s="69" t="s">
        <v>107</v>
      </c>
      <c r="B12" s="69" t="s">
        <v>98</v>
      </c>
      <c r="C12" s="69"/>
      <c r="D12" s="71" t="s">
        <v>114</v>
      </c>
      <c r="E12" s="142">
        <v>391.93</v>
      </c>
      <c r="F12" s="142">
        <v>328.87</v>
      </c>
      <c r="G12" s="142">
        <v>61.95</v>
      </c>
      <c r="H12" s="142">
        <v>1.11</v>
      </c>
      <c r="I12" s="142">
        <v>0</v>
      </c>
      <c r="J12" s="142">
        <v>0</v>
      </c>
      <c r="K12" s="142">
        <v>0</v>
      </c>
      <c r="L12" s="143"/>
      <c r="M12" s="144"/>
    </row>
    <row r="13" spans="1:13" s="70" customFormat="1" ht="19.5" customHeight="1">
      <c r="A13" s="69" t="s">
        <v>107</v>
      </c>
      <c r="B13" s="69" t="s">
        <v>98</v>
      </c>
      <c r="C13" s="69" t="s">
        <v>90</v>
      </c>
      <c r="D13" s="71" t="s">
        <v>110</v>
      </c>
      <c r="E13" s="142">
        <v>391.93</v>
      </c>
      <c r="F13" s="142">
        <v>328.87</v>
      </c>
      <c r="G13" s="142">
        <v>61.95</v>
      </c>
      <c r="H13" s="142">
        <v>1.11</v>
      </c>
      <c r="I13" s="142">
        <v>0</v>
      </c>
      <c r="J13" s="142">
        <v>0</v>
      </c>
      <c r="K13" s="142">
        <v>0</v>
      </c>
      <c r="L13" s="143"/>
      <c r="M13" s="144"/>
    </row>
    <row r="14" spans="1:13" s="70" customFormat="1" ht="19.5" customHeight="1">
      <c r="A14" s="69" t="s">
        <v>107</v>
      </c>
      <c r="B14" s="69" t="s">
        <v>91</v>
      </c>
      <c r="C14" s="69"/>
      <c r="D14" s="71" t="s">
        <v>115</v>
      </c>
      <c r="E14" s="142">
        <v>12013.12</v>
      </c>
      <c r="F14" s="142">
        <v>4325.5</v>
      </c>
      <c r="G14" s="142">
        <v>1162.8899999999999</v>
      </c>
      <c r="H14" s="142">
        <v>6499.73</v>
      </c>
      <c r="I14" s="142">
        <v>0</v>
      </c>
      <c r="J14" s="142">
        <v>25</v>
      </c>
      <c r="K14" s="142">
        <v>0</v>
      </c>
      <c r="L14" s="143"/>
      <c r="M14" s="144"/>
    </row>
    <row r="15" spans="1:13" s="70" customFormat="1" ht="19.5" customHeight="1">
      <c r="A15" s="69" t="s">
        <v>107</v>
      </c>
      <c r="B15" s="69" t="s">
        <v>91</v>
      </c>
      <c r="C15" s="69" t="s">
        <v>90</v>
      </c>
      <c r="D15" s="71" t="s">
        <v>110</v>
      </c>
      <c r="E15" s="142">
        <v>10957.1</v>
      </c>
      <c r="F15" s="142">
        <v>4325.5</v>
      </c>
      <c r="G15" s="142">
        <v>672.32</v>
      </c>
      <c r="H15" s="142">
        <v>5959.28</v>
      </c>
      <c r="I15" s="142">
        <v>0</v>
      </c>
      <c r="J15" s="142">
        <v>0</v>
      </c>
      <c r="K15" s="142">
        <v>0</v>
      </c>
      <c r="L15" s="143"/>
      <c r="M15" s="144"/>
    </row>
    <row r="16" spans="1:13" s="70" customFormat="1" ht="19.5" customHeight="1">
      <c r="A16" s="69" t="s">
        <v>107</v>
      </c>
      <c r="B16" s="69" t="s">
        <v>91</v>
      </c>
      <c r="C16" s="69" t="s">
        <v>98</v>
      </c>
      <c r="D16" s="71" t="s">
        <v>111</v>
      </c>
      <c r="E16" s="142">
        <v>1056.02</v>
      </c>
      <c r="F16" s="142">
        <v>0</v>
      </c>
      <c r="G16" s="142">
        <v>490.56999999999994</v>
      </c>
      <c r="H16" s="142">
        <v>540.45</v>
      </c>
      <c r="I16" s="142">
        <v>0</v>
      </c>
      <c r="J16" s="142">
        <v>25</v>
      </c>
      <c r="K16" s="142">
        <v>0</v>
      </c>
      <c r="L16" s="143"/>
      <c r="M16" s="144"/>
    </row>
    <row r="17" spans="1:13" s="70" customFormat="1" ht="19.5" customHeight="1">
      <c r="A17" s="69" t="s">
        <v>107</v>
      </c>
      <c r="B17" s="69" t="s">
        <v>92</v>
      </c>
      <c r="C17" s="69"/>
      <c r="D17" s="71" t="s">
        <v>116</v>
      </c>
      <c r="E17" s="142">
        <v>713.2400000000001</v>
      </c>
      <c r="F17" s="142">
        <v>603.2700000000001</v>
      </c>
      <c r="G17" s="142">
        <v>102.53</v>
      </c>
      <c r="H17" s="142">
        <v>7.44</v>
      </c>
      <c r="I17" s="142">
        <v>0</v>
      </c>
      <c r="J17" s="142">
        <v>0</v>
      </c>
      <c r="K17" s="142">
        <v>0</v>
      </c>
      <c r="L17" s="143"/>
      <c r="M17" s="144"/>
    </row>
    <row r="18" spans="1:13" s="70" customFormat="1" ht="19.5" customHeight="1">
      <c r="A18" s="69" t="s">
        <v>107</v>
      </c>
      <c r="B18" s="69" t="s">
        <v>92</v>
      </c>
      <c r="C18" s="69" t="s">
        <v>90</v>
      </c>
      <c r="D18" s="71" t="s">
        <v>110</v>
      </c>
      <c r="E18" s="142">
        <v>713.2400000000001</v>
      </c>
      <c r="F18" s="142">
        <v>603.2700000000001</v>
      </c>
      <c r="G18" s="142">
        <v>102.53</v>
      </c>
      <c r="H18" s="142">
        <v>7.44</v>
      </c>
      <c r="I18" s="142">
        <v>0</v>
      </c>
      <c r="J18" s="142">
        <v>0</v>
      </c>
      <c r="K18" s="142">
        <v>0</v>
      </c>
      <c r="L18" s="143"/>
      <c r="M18" s="144"/>
    </row>
    <row r="19" spans="1:13" s="70" customFormat="1" ht="19.5" customHeight="1">
      <c r="A19" s="69" t="s">
        <v>107</v>
      </c>
      <c r="B19" s="69" t="s">
        <v>117</v>
      </c>
      <c r="C19" s="69"/>
      <c r="D19" s="71" t="s">
        <v>118</v>
      </c>
      <c r="E19" s="142">
        <v>184.94</v>
      </c>
      <c r="F19" s="142">
        <v>157.2</v>
      </c>
      <c r="G19" s="142">
        <v>27.160000000000004</v>
      </c>
      <c r="H19" s="142">
        <v>0.58</v>
      </c>
      <c r="I19" s="142">
        <v>0</v>
      </c>
      <c r="J19" s="142">
        <v>0</v>
      </c>
      <c r="K19" s="142">
        <v>0</v>
      </c>
      <c r="L19" s="143"/>
      <c r="M19" s="144"/>
    </row>
    <row r="20" spans="1:13" s="70" customFormat="1" ht="19.5" customHeight="1">
      <c r="A20" s="69" t="s">
        <v>107</v>
      </c>
      <c r="B20" s="69" t="s">
        <v>117</v>
      </c>
      <c r="C20" s="69" t="s">
        <v>90</v>
      </c>
      <c r="D20" s="71" t="s">
        <v>110</v>
      </c>
      <c r="E20" s="142">
        <v>184.94</v>
      </c>
      <c r="F20" s="142">
        <v>157.2</v>
      </c>
      <c r="G20" s="142">
        <v>27.160000000000004</v>
      </c>
      <c r="H20" s="142">
        <v>0.58</v>
      </c>
      <c r="I20" s="142">
        <v>0</v>
      </c>
      <c r="J20" s="142">
        <v>0</v>
      </c>
      <c r="K20" s="142">
        <v>0</v>
      </c>
      <c r="L20" s="143"/>
      <c r="M20" s="144"/>
    </row>
    <row r="21" spans="1:13" s="70" customFormat="1" ht="19.5" customHeight="1">
      <c r="A21" s="69" t="s">
        <v>107</v>
      </c>
      <c r="B21" s="69" t="s">
        <v>93</v>
      </c>
      <c r="C21" s="69"/>
      <c r="D21" s="71" t="s">
        <v>119</v>
      </c>
      <c r="E21" s="142">
        <v>1338.2900000000002</v>
      </c>
      <c r="F21" s="142">
        <v>1093.0700000000002</v>
      </c>
      <c r="G21" s="142">
        <v>224.67</v>
      </c>
      <c r="H21" s="142">
        <v>20.55</v>
      </c>
      <c r="I21" s="142">
        <v>0</v>
      </c>
      <c r="J21" s="142">
        <v>0</v>
      </c>
      <c r="K21" s="142">
        <v>0</v>
      </c>
      <c r="L21" s="143"/>
      <c r="M21" s="144"/>
    </row>
    <row r="22" spans="1:13" s="70" customFormat="1" ht="19.5" customHeight="1">
      <c r="A22" s="69" t="s">
        <v>107</v>
      </c>
      <c r="B22" s="69" t="s">
        <v>93</v>
      </c>
      <c r="C22" s="69" t="s">
        <v>90</v>
      </c>
      <c r="D22" s="71" t="s">
        <v>110</v>
      </c>
      <c r="E22" s="142">
        <v>1277.7900000000004</v>
      </c>
      <c r="F22" s="142">
        <v>1093.0700000000002</v>
      </c>
      <c r="G22" s="142">
        <v>168.17</v>
      </c>
      <c r="H22" s="142">
        <v>16.55</v>
      </c>
      <c r="I22" s="142">
        <v>0</v>
      </c>
      <c r="J22" s="142">
        <v>0</v>
      </c>
      <c r="K22" s="142">
        <v>0</v>
      </c>
      <c r="L22" s="143"/>
      <c r="M22" s="144"/>
    </row>
    <row r="23" spans="1:13" s="70" customFormat="1" ht="19.5" customHeight="1">
      <c r="A23" s="69" t="s">
        <v>107</v>
      </c>
      <c r="B23" s="69" t="s">
        <v>93</v>
      </c>
      <c r="C23" s="69" t="s">
        <v>98</v>
      </c>
      <c r="D23" s="71" t="s">
        <v>111</v>
      </c>
      <c r="E23" s="142">
        <v>60.49999999999999</v>
      </c>
      <c r="F23" s="142">
        <v>0</v>
      </c>
      <c r="G23" s="142">
        <v>56.49999999999999</v>
      </c>
      <c r="H23" s="142">
        <v>4</v>
      </c>
      <c r="I23" s="142">
        <v>0</v>
      </c>
      <c r="J23" s="142">
        <v>0</v>
      </c>
      <c r="K23" s="142">
        <v>0</v>
      </c>
      <c r="L23" s="143"/>
      <c r="M23" s="144"/>
    </row>
    <row r="24" spans="1:13" s="70" customFormat="1" ht="19.5" customHeight="1">
      <c r="A24" s="69" t="s">
        <v>107</v>
      </c>
      <c r="B24" s="69" t="s">
        <v>89</v>
      </c>
      <c r="C24" s="69"/>
      <c r="D24" s="71" t="s">
        <v>120</v>
      </c>
      <c r="E24" s="142">
        <v>2.3</v>
      </c>
      <c r="F24" s="142">
        <v>2.3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3"/>
      <c r="M24" s="144"/>
    </row>
    <row r="25" spans="1:13" s="70" customFormat="1" ht="19.5" customHeight="1">
      <c r="A25" s="69" t="s">
        <v>107</v>
      </c>
      <c r="B25" s="69" t="s">
        <v>89</v>
      </c>
      <c r="C25" s="69" t="s">
        <v>90</v>
      </c>
      <c r="D25" s="71" t="s">
        <v>110</v>
      </c>
      <c r="E25" s="142">
        <v>2.3</v>
      </c>
      <c r="F25" s="142">
        <v>2.3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3"/>
      <c r="M25" s="144"/>
    </row>
    <row r="26" spans="1:13" s="70" customFormat="1" ht="19.5" customHeight="1">
      <c r="A26" s="69" t="s">
        <v>107</v>
      </c>
      <c r="B26" s="69" t="s">
        <v>121</v>
      </c>
      <c r="C26" s="69"/>
      <c r="D26" s="71" t="s">
        <v>122</v>
      </c>
      <c r="E26" s="142">
        <v>5.2</v>
      </c>
      <c r="F26" s="142">
        <v>0</v>
      </c>
      <c r="G26" s="142">
        <v>0</v>
      </c>
      <c r="H26" s="142">
        <v>5.2</v>
      </c>
      <c r="I26" s="142">
        <v>0</v>
      </c>
      <c r="J26" s="142">
        <v>0</v>
      </c>
      <c r="K26" s="142">
        <v>0</v>
      </c>
      <c r="L26" s="143"/>
      <c r="M26" s="144"/>
    </row>
    <row r="27" spans="1:13" s="70" customFormat="1" ht="19.5" customHeight="1">
      <c r="A27" s="69" t="s">
        <v>107</v>
      </c>
      <c r="B27" s="69" t="s">
        <v>121</v>
      </c>
      <c r="C27" s="69" t="s">
        <v>93</v>
      </c>
      <c r="D27" s="71" t="s">
        <v>123</v>
      </c>
      <c r="E27" s="142">
        <v>5.2</v>
      </c>
      <c r="F27" s="142">
        <v>0</v>
      </c>
      <c r="G27" s="142">
        <v>0</v>
      </c>
      <c r="H27" s="142">
        <v>5.2</v>
      </c>
      <c r="I27" s="142">
        <v>0</v>
      </c>
      <c r="J27" s="142">
        <v>0</v>
      </c>
      <c r="K27" s="142">
        <v>0</v>
      </c>
      <c r="L27" s="143"/>
      <c r="M27" s="144"/>
    </row>
    <row r="28" spans="1:13" s="70" customFormat="1" ht="19.5" customHeight="1">
      <c r="A28" s="69" t="s">
        <v>107</v>
      </c>
      <c r="B28" s="69" t="s">
        <v>124</v>
      </c>
      <c r="C28" s="69"/>
      <c r="D28" s="71" t="s">
        <v>125</v>
      </c>
      <c r="E28" s="142">
        <v>724.5399999999998</v>
      </c>
      <c r="F28" s="142">
        <v>597.14</v>
      </c>
      <c r="G28" s="142">
        <v>125.47</v>
      </c>
      <c r="H28" s="142">
        <v>1.93</v>
      </c>
      <c r="I28" s="142">
        <v>0</v>
      </c>
      <c r="J28" s="142">
        <v>0</v>
      </c>
      <c r="K28" s="142">
        <v>0</v>
      </c>
      <c r="L28" s="143"/>
      <c r="M28" s="144"/>
    </row>
    <row r="29" spans="1:13" s="70" customFormat="1" ht="19.5" customHeight="1">
      <c r="A29" s="69" t="s">
        <v>107</v>
      </c>
      <c r="B29" s="69" t="s">
        <v>124</v>
      </c>
      <c r="C29" s="69" t="s">
        <v>90</v>
      </c>
      <c r="D29" s="71" t="s">
        <v>110</v>
      </c>
      <c r="E29" s="142">
        <v>719.5399999999998</v>
      </c>
      <c r="F29" s="142">
        <v>597.14</v>
      </c>
      <c r="G29" s="142">
        <v>120.47</v>
      </c>
      <c r="H29" s="142">
        <v>1.93</v>
      </c>
      <c r="I29" s="142">
        <v>0</v>
      </c>
      <c r="J29" s="142">
        <v>0</v>
      </c>
      <c r="K29" s="142">
        <v>0</v>
      </c>
      <c r="L29" s="143"/>
      <c r="M29" s="144"/>
    </row>
    <row r="30" spans="1:13" s="70" customFormat="1" ht="19.5" customHeight="1">
      <c r="A30" s="69" t="s">
        <v>107</v>
      </c>
      <c r="B30" s="69" t="s">
        <v>124</v>
      </c>
      <c r="C30" s="69" t="s">
        <v>98</v>
      </c>
      <c r="D30" s="71" t="s">
        <v>111</v>
      </c>
      <c r="E30" s="142">
        <v>5</v>
      </c>
      <c r="F30" s="142">
        <v>0</v>
      </c>
      <c r="G30" s="142">
        <v>5</v>
      </c>
      <c r="H30" s="142">
        <v>0</v>
      </c>
      <c r="I30" s="142">
        <v>0</v>
      </c>
      <c r="J30" s="142">
        <v>0</v>
      </c>
      <c r="K30" s="142">
        <v>0</v>
      </c>
      <c r="L30" s="143"/>
      <c r="M30" s="144"/>
    </row>
    <row r="31" spans="1:13" s="70" customFormat="1" ht="19.5" customHeight="1">
      <c r="A31" s="69" t="s">
        <v>107</v>
      </c>
      <c r="B31" s="69" t="s">
        <v>105</v>
      </c>
      <c r="C31" s="69"/>
      <c r="D31" s="71" t="s">
        <v>126</v>
      </c>
      <c r="E31" s="142">
        <v>82.22999999999999</v>
      </c>
      <c r="F31" s="142">
        <v>71.31</v>
      </c>
      <c r="G31" s="142">
        <v>10.92</v>
      </c>
      <c r="H31" s="142">
        <v>0</v>
      </c>
      <c r="I31" s="142">
        <v>0</v>
      </c>
      <c r="J31" s="142">
        <v>0</v>
      </c>
      <c r="K31" s="142">
        <v>0</v>
      </c>
      <c r="L31" s="143"/>
      <c r="M31" s="144"/>
    </row>
    <row r="32" spans="1:13" s="70" customFormat="1" ht="19.5" customHeight="1">
      <c r="A32" s="69" t="s">
        <v>107</v>
      </c>
      <c r="B32" s="69" t="s">
        <v>105</v>
      </c>
      <c r="C32" s="69" t="s">
        <v>90</v>
      </c>
      <c r="D32" s="71" t="s">
        <v>110</v>
      </c>
      <c r="E32" s="142">
        <v>82.22999999999999</v>
      </c>
      <c r="F32" s="142">
        <v>71.31</v>
      </c>
      <c r="G32" s="142">
        <v>10.92</v>
      </c>
      <c r="H32" s="142">
        <v>0</v>
      </c>
      <c r="I32" s="142">
        <v>0</v>
      </c>
      <c r="J32" s="142">
        <v>0</v>
      </c>
      <c r="K32" s="142">
        <v>0</v>
      </c>
      <c r="L32" s="143"/>
      <c r="M32" s="144"/>
    </row>
    <row r="33" spans="1:13" s="70" customFormat="1" ht="19.5" customHeight="1">
      <c r="A33" s="69" t="s">
        <v>107</v>
      </c>
      <c r="B33" s="69" t="s">
        <v>127</v>
      </c>
      <c r="C33" s="69"/>
      <c r="D33" s="71" t="s">
        <v>128</v>
      </c>
      <c r="E33" s="142">
        <v>1508.91</v>
      </c>
      <c r="F33" s="142">
        <v>1264.7700000000002</v>
      </c>
      <c r="G33" s="142">
        <v>211.44</v>
      </c>
      <c r="H33" s="142">
        <v>32.7</v>
      </c>
      <c r="I33" s="142">
        <v>0</v>
      </c>
      <c r="J33" s="142">
        <v>0</v>
      </c>
      <c r="K33" s="142">
        <v>0</v>
      </c>
      <c r="L33" s="143"/>
      <c r="M33" s="144"/>
    </row>
    <row r="34" spans="1:13" s="70" customFormat="1" ht="19.5" customHeight="1">
      <c r="A34" s="69" t="s">
        <v>107</v>
      </c>
      <c r="B34" s="69" t="s">
        <v>127</v>
      </c>
      <c r="C34" s="69" t="s">
        <v>90</v>
      </c>
      <c r="D34" s="71" t="s">
        <v>110</v>
      </c>
      <c r="E34" s="142">
        <v>1508.91</v>
      </c>
      <c r="F34" s="142">
        <v>1264.7700000000002</v>
      </c>
      <c r="G34" s="142">
        <v>211.44</v>
      </c>
      <c r="H34" s="142">
        <v>32.7</v>
      </c>
      <c r="I34" s="142">
        <v>0</v>
      </c>
      <c r="J34" s="142">
        <v>0</v>
      </c>
      <c r="K34" s="142">
        <v>0</v>
      </c>
      <c r="L34" s="143"/>
      <c r="M34" s="144"/>
    </row>
    <row r="35" spans="1:13" s="70" customFormat="1" ht="19.5" customHeight="1">
      <c r="A35" s="69" t="s">
        <v>107</v>
      </c>
      <c r="B35" s="69" t="s">
        <v>129</v>
      </c>
      <c r="C35" s="69"/>
      <c r="D35" s="71" t="s">
        <v>130</v>
      </c>
      <c r="E35" s="142">
        <v>94.31</v>
      </c>
      <c r="F35" s="142">
        <v>80.63</v>
      </c>
      <c r="G35" s="142">
        <v>13.420000000000002</v>
      </c>
      <c r="H35" s="142">
        <v>0.26</v>
      </c>
      <c r="I35" s="142">
        <v>0</v>
      </c>
      <c r="J35" s="142">
        <v>0</v>
      </c>
      <c r="K35" s="142">
        <v>0</v>
      </c>
      <c r="L35" s="143"/>
      <c r="M35" s="144"/>
    </row>
    <row r="36" spans="1:13" s="70" customFormat="1" ht="19.5" customHeight="1">
      <c r="A36" s="69" t="s">
        <v>107</v>
      </c>
      <c r="B36" s="69" t="s">
        <v>129</v>
      </c>
      <c r="C36" s="69" t="s">
        <v>90</v>
      </c>
      <c r="D36" s="71" t="s">
        <v>110</v>
      </c>
      <c r="E36" s="142">
        <v>94.31</v>
      </c>
      <c r="F36" s="142">
        <v>80.63</v>
      </c>
      <c r="G36" s="142">
        <v>13.420000000000002</v>
      </c>
      <c r="H36" s="142">
        <v>0.26</v>
      </c>
      <c r="I36" s="142">
        <v>0</v>
      </c>
      <c r="J36" s="142">
        <v>0</v>
      </c>
      <c r="K36" s="142">
        <v>0</v>
      </c>
      <c r="L36" s="143"/>
      <c r="M36" s="144"/>
    </row>
    <row r="37" spans="1:13" s="70" customFormat="1" ht="19.5" customHeight="1">
      <c r="A37" s="69" t="s">
        <v>107</v>
      </c>
      <c r="B37" s="69" t="s">
        <v>131</v>
      </c>
      <c r="C37" s="69"/>
      <c r="D37" s="71" t="s">
        <v>132</v>
      </c>
      <c r="E37" s="142">
        <v>112.91</v>
      </c>
      <c r="F37" s="142">
        <v>97.48</v>
      </c>
      <c r="G37" s="142">
        <v>15.430000000000001</v>
      </c>
      <c r="H37" s="142">
        <v>0</v>
      </c>
      <c r="I37" s="142">
        <v>0</v>
      </c>
      <c r="J37" s="142">
        <v>0</v>
      </c>
      <c r="K37" s="142">
        <v>0</v>
      </c>
      <c r="L37" s="143"/>
      <c r="M37" s="144"/>
    </row>
    <row r="38" spans="1:13" s="70" customFormat="1" ht="19.5" customHeight="1">
      <c r="A38" s="69" t="s">
        <v>107</v>
      </c>
      <c r="B38" s="69" t="s">
        <v>131</v>
      </c>
      <c r="C38" s="69" t="s">
        <v>90</v>
      </c>
      <c r="D38" s="71" t="s">
        <v>110</v>
      </c>
      <c r="E38" s="142">
        <v>112.91</v>
      </c>
      <c r="F38" s="142">
        <v>97.48</v>
      </c>
      <c r="G38" s="142">
        <v>15.430000000000001</v>
      </c>
      <c r="H38" s="142">
        <v>0</v>
      </c>
      <c r="I38" s="142">
        <v>0</v>
      </c>
      <c r="J38" s="142">
        <v>0</v>
      </c>
      <c r="K38" s="142">
        <v>0</v>
      </c>
      <c r="L38" s="143"/>
      <c r="M38" s="144"/>
    </row>
    <row r="39" spans="1:13" s="70" customFormat="1" ht="19.5" customHeight="1">
      <c r="A39" s="69" t="s">
        <v>107</v>
      </c>
      <c r="B39" s="69" t="s">
        <v>133</v>
      </c>
      <c r="C39" s="69"/>
      <c r="D39" s="71" t="s">
        <v>134</v>
      </c>
      <c r="E39" s="142">
        <v>74.70999999999998</v>
      </c>
      <c r="F39" s="142">
        <v>64.14999999999999</v>
      </c>
      <c r="G39" s="142">
        <v>10.559999999999999</v>
      </c>
      <c r="H39" s="142">
        <v>0</v>
      </c>
      <c r="I39" s="142">
        <v>0</v>
      </c>
      <c r="J39" s="142">
        <v>0</v>
      </c>
      <c r="K39" s="142">
        <v>0</v>
      </c>
      <c r="L39" s="143"/>
      <c r="M39" s="144"/>
    </row>
    <row r="40" spans="1:13" s="70" customFormat="1" ht="19.5" customHeight="1">
      <c r="A40" s="69" t="s">
        <v>107</v>
      </c>
      <c r="B40" s="69" t="s">
        <v>133</v>
      </c>
      <c r="C40" s="69" t="s">
        <v>90</v>
      </c>
      <c r="D40" s="71" t="s">
        <v>110</v>
      </c>
      <c r="E40" s="142">
        <v>74.70999999999998</v>
      </c>
      <c r="F40" s="142">
        <v>64.14999999999999</v>
      </c>
      <c r="G40" s="142">
        <v>10.559999999999999</v>
      </c>
      <c r="H40" s="142">
        <v>0</v>
      </c>
      <c r="I40" s="142">
        <v>0</v>
      </c>
      <c r="J40" s="142">
        <v>0</v>
      </c>
      <c r="K40" s="142">
        <v>0</v>
      </c>
      <c r="L40" s="143"/>
      <c r="M40" s="144"/>
    </row>
    <row r="41" spans="1:13" s="70" customFormat="1" ht="19.5" customHeight="1">
      <c r="A41" s="69" t="s">
        <v>107</v>
      </c>
      <c r="B41" s="69" t="s">
        <v>135</v>
      </c>
      <c r="C41" s="69"/>
      <c r="D41" s="71" t="s">
        <v>136</v>
      </c>
      <c r="E41" s="142">
        <v>673.8699999999999</v>
      </c>
      <c r="F41" s="142">
        <v>106.58</v>
      </c>
      <c r="G41" s="142">
        <v>564.3399999999999</v>
      </c>
      <c r="H41" s="142">
        <v>2.95</v>
      </c>
      <c r="I41" s="142">
        <v>0</v>
      </c>
      <c r="J41" s="142">
        <v>0</v>
      </c>
      <c r="K41" s="142">
        <v>0</v>
      </c>
      <c r="L41" s="143"/>
      <c r="M41" s="144"/>
    </row>
    <row r="42" spans="1:13" s="70" customFormat="1" ht="19.5" customHeight="1">
      <c r="A42" s="69" t="s">
        <v>107</v>
      </c>
      <c r="B42" s="69" t="s">
        <v>135</v>
      </c>
      <c r="C42" s="69" t="s">
        <v>90</v>
      </c>
      <c r="D42" s="71" t="s">
        <v>110</v>
      </c>
      <c r="E42" s="142">
        <v>671.8699999999999</v>
      </c>
      <c r="F42" s="142">
        <v>106.58</v>
      </c>
      <c r="G42" s="142">
        <v>562.3399999999999</v>
      </c>
      <c r="H42" s="142">
        <v>2.95</v>
      </c>
      <c r="I42" s="142">
        <v>0</v>
      </c>
      <c r="J42" s="142">
        <v>0</v>
      </c>
      <c r="K42" s="142">
        <v>0</v>
      </c>
      <c r="L42" s="143"/>
      <c r="M42" s="144"/>
    </row>
    <row r="43" spans="1:13" s="70" customFormat="1" ht="19.5" customHeight="1">
      <c r="A43" s="69" t="s">
        <v>107</v>
      </c>
      <c r="B43" s="69" t="s">
        <v>135</v>
      </c>
      <c r="C43" s="69" t="s">
        <v>98</v>
      </c>
      <c r="D43" s="71" t="s">
        <v>111</v>
      </c>
      <c r="E43" s="142">
        <v>2</v>
      </c>
      <c r="F43" s="142">
        <v>0</v>
      </c>
      <c r="G43" s="142">
        <v>2</v>
      </c>
      <c r="H43" s="142">
        <v>0</v>
      </c>
      <c r="I43" s="142">
        <v>0</v>
      </c>
      <c r="J43" s="142">
        <v>0</v>
      </c>
      <c r="K43" s="142">
        <v>0</v>
      </c>
      <c r="L43" s="143"/>
      <c r="M43" s="144"/>
    </row>
    <row r="44" spans="1:13" s="70" customFormat="1" ht="19.5" customHeight="1">
      <c r="A44" s="69" t="s">
        <v>107</v>
      </c>
      <c r="B44" s="69" t="s">
        <v>137</v>
      </c>
      <c r="C44" s="69"/>
      <c r="D44" s="71" t="s">
        <v>138</v>
      </c>
      <c r="E44" s="142">
        <v>1542.4699999999998</v>
      </c>
      <c r="F44" s="142">
        <v>1238.51</v>
      </c>
      <c r="G44" s="142">
        <v>289.18000000000006</v>
      </c>
      <c r="H44" s="142">
        <v>13.78</v>
      </c>
      <c r="I44" s="142">
        <v>0</v>
      </c>
      <c r="J44" s="142">
        <v>1</v>
      </c>
      <c r="K44" s="142">
        <v>0</v>
      </c>
      <c r="L44" s="143"/>
      <c r="M44" s="144"/>
    </row>
    <row r="45" spans="1:13" s="70" customFormat="1" ht="19.5" customHeight="1">
      <c r="A45" s="69" t="s">
        <v>107</v>
      </c>
      <c r="B45" s="69" t="s">
        <v>137</v>
      </c>
      <c r="C45" s="69" t="s">
        <v>90</v>
      </c>
      <c r="D45" s="71" t="s">
        <v>110</v>
      </c>
      <c r="E45" s="142">
        <v>1461.4699999999998</v>
      </c>
      <c r="F45" s="142">
        <v>1238.51</v>
      </c>
      <c r="G45" s="142">
        <v>215.18</v>
      </c>
      <c r="H45" s="142">
        <v>7.780000000000001</v>
      </c>
      <c r="I45" s="142">
        <v>0</v>
      </c>
      <c r="J45" s="142">
        <v>0</v>
      </c>
      <c r="K45" s="142">
        <v>0</v>
      </c>
      <c r="L45" s="143"/>
      <c r="M45" s="144"/>
    </row>
    <row r="46" spans="1:13" s="70" customFormat="1" ht="19.5" customHeight="1">
      <c r="A46" s="69" t="s">
        <v>107</v>
      </c>
      <c r="B46" s="69" t="s">
        <v>137</v>
      </c>
      <c r="C46" s="69" t="s">
        <v>98</v>
      </c>
      <c r="D46" s="71" t="s">
        <v>111</v>
      </c>
      <c r="E46" s="142">
        <v>81</v>
      </c>
      <c r="F46" s="142">
        <v>0</v>
      </c>
      <c r="G46" s="142">
        <v>74</v>
      </c>
      <c r="H46" s="142">
        <v>6</v>
      </c>
      <c r="I46" s="142">
        <v>0</v>
      </c>
      <c r="J46" s="142">
        <v>1</v>
      </c>
      <c r="K46" s="142">
        <v>0</v>
      </c>
      <c r="L46" s="143"/>
      <c r="M46" s="144"/>
    </row>
    <row r="47" spans="1:13" s="70" customFormat="1" ht="19.5" customHeight="1">
      <c r="A47" s="69" t="s">
        <v>107</v>
      </c>
      <c r="B47" s="69" t="s">
        <v>139</v>
      </c>
      <c r="C47" s="69"/>
      <c r="D47" s="71" t="s">
        <v>140</v>
      </c>
      <c r="E47" s="142">
        <v>297.36</v>
      </c>
      <c r="F47" s="142">
        <v>175.14999999999998</v>
      </c>
      <c r="G47" s="142">
        <v>33.26</v>
      </c>
      <c r="H47" s="142">
        <v>88.94999999999999</v>
      </c>
      <c r="I47" s="142">
        <v>0</v>
      </c>
      <c r="J47" s="142">
        <v>0</v>
      </c>
      <c r="K47" s="142">
        <v>0</v>
      </c>
      <c r="L47" s="143"/>
      <c r="M47" s="144"/>
    </row>
    <row r="48" spans="1:13" s="70" customFormat="1" ht="19.5" customHeight="1">
      <c r="A48" s="69" t="s">
        <v>107</v>
      </c>
      <c r="B48" s="69" t="s">
        <v>139</v>
      </c>
      <c r="C48" s="69" t="s">
        <v>90</v>
      </c>
      <c r="D48" s="71" t="s">
        <v>110</v>
      </c>
      <c r="E48" s="142">
        <v>209.26000000000002</v>
      </c>
      <c r="F48" s="142">
        <v>175.14999999999998</v>
      </c>
      <c r="G48" s="142">
        <v>33.26</v>
      </c>
      <c r="H48" s="142">
        <v>0.85</v>
      </c>
      <c r="I48" s="142">
        <v>0</v>
      </c>
      <c r="J48" s="142">
        <v>0</v>
      </c>
      <c r="K48" s="142">
        <v>0</v>
      </c>
      <c r="L48" s="143"/>
      <c r="M48" s="144"/>
    </row>
    <row r="49" spans="1:13" s="70" customFormat="1" ht="19.5" customHeight="1">
      <c r="A49" s="69" t="s">
        <v>107</v>
      </c>
      <c r="B49" s="69" t="s">
        <v>139</v>
      </c>
      <c r="C49" s="69" t="s">
        <v>98</v>
      </c>
      <c r="D49" s="71" t="s">
        <v>111</v>
      </c>
      <c r="E49" s="142">
        <v>88.1</v>
      </c>
      <c r="F49" s="142">
        <v>0</v>
      </c>
      <c r="G49" s="142">
        <v>0</v>
      </c>
      <c r="H49" s="142">
        <v>88.1</v>
      </c>
      <c r="I49" s="142">
        <v>0</v>
      </c>
      <c r="J49" s="142">
        <v>0</v>
      </c>
      <c r="K49" s="142">
        <v>0</v>
      </c>
      <c r="L49" s="143"/>
      <c r="M49" s="144"/>
    </row>
    <row r="50" spans="1:13" s="70" customFormat="1" ht="19.5" customHeight="1">
      <c r="A50" s="69" t="s">
        <v>107</v>
      </c>
      <c r="B50" s="69" t="s">
        <v>141</v>
      </c>
      <c r="C50" s="69"/>
      <c r="D50" s="71" t="s">
        <v>142</v>
      </c>
      <c r="E50" s="142">
        <v>128.3</v>
      </c>
      <c r="F50" s="142">
        <v>108.1</v>
      </c>
      <c r="G50" s="142">
        <v>19.049999999999997</v>
      </c>
      <c r="H50" s="142">
        <v>1.15</v>
      </c>
      <c r="I50" s="142">
        <v>0</v>
      </c>
      <c r="J50" s="142">
        <v>0</v>
      </c>
      <c r="K50" s="142">
        <v>0</v>
      </c>
      <c r="L50" s="143"/>
      <c r="M50" s="144"/>
    </row>
    <row r="51" spans="1:13" s="70" customFormat="1" ht="19.5" customHeight="1">
      <c r="A51" s="69" t="s">
        <v>107</v>
      </c>
      <c r="B51" s="69" t="s">
        <v>141</v>
      </c>
      <c r="C51" s="69" t="s">
        <v>90</v>
      </c>
      <c r="D51" s="71" t="s">
        <v>110</v>
      </c>
      <c r="E51" s="142">
        <v>128.3</v>
      </c>
      <c r="F51" s="142">
        <v>108.1</v>
      </c>
      <c r="G51" s="142">
        <v>19.049999999999997</v>
      </c>
      <c r="H51" s="142">
        <v>1.15</v>
      </c>
      <c r="I51" s="142">
        <v>0</v>
      </c>
      <c r="J51" s="142">
        <v>0</v>
      </c>
      <c r="K51" s="142">
        <v>0</v>
      </c>
      <c r="L51" s="143"/>
      <c r="M51" s="144"/>
    </row>
    <row r="52" spans="1:13" s="70" customFormat="1" ht="19.5" customHeight="1">
      <c r="A52" s="69" t="s">
        <v>107</v>
      </c>
      <c r="B52" s="69" t="s">
        <v>143</v>
      </c>
      <c r="C52" s="69"/>
      <c r="D52" s="71" t="s">
        <v>144</v>
      </c>
      <c r="E52" s="142">
        <v>91.70999999999998</v>
      </c>
      <c r="F52" s="142">
        <v>73.89999999999999</v>
      </c>
      <c r="G52" s="142">
        <v>13.45</v>
      </c>
      <c r="H52" s="142">
        <v>4.36</v>
      </c>
      <c r="I52" s="142">
        <v>0</v>
      </c>
      <c r="J52" s="142">
        <v>0</v>
      </c>
      <c r="K52" s="142">
        <v>0</v>
      </c>
      <c r="L52" s="143"/>
      <c r="M52" s="144"/>
    </row>
    <row r="53" spans="1:13" s="70" customFormat="1" ht="19.5" customHeight="1">
      <c r="A53" s="69" t="s">
        <v>107</v>
      </c>
      <c r="B53" s="69" t="s">
        <v>143</v>
      </c>
      <c r="C53" s="69" t="s">
        <v>90</v>
      </c>
      <c r="D53" s="71" t="s">
        <v>110</v>
      </c>
      <c r="E53" s="142">
        <v>91.70999999999998</v>
      </c>
      <c r="F53" s="142">
        <v>73.89999999999999</v>
      </c>
      <c r="G53" s="142">
        <v>13.45</v>
      </c>
      <c r="H53" s="142">
        <v>4.36</v>
      </c>
      <c r="I53" s="142">
        <v>0</v>
      </c>
      <c r="J53" s="142">
        <v>0</v>
      </c>
      <c r="K53" s="142">
        <v>0</v>
      </c>
      <c r="L53" s="143"/>
      <c r="M53" s="144"/>
    </row>
    <row r="54" spans="1:13" s="70" customFormat="1" ht="19.5" customHeight="1">
      <c r="A54" s="69" t="s">
        <v>107</v>
      </c>
      <c r="B54" s="69" t="s">
        <v>94</v>
      </c>
      <c r="C54" s="69"/>
      <c r="D54" s="71" t="s">
        <v>145</v>
      </c>
      <c r="E54" s="142">
        <v>20</v>
      </c>
      <c r="F54" s="142">
        <v>0</v>
      </c>
      <c r="G54" s="142">
        <v>0</v>
      </c>
      <c r="H54" s="142">
        <v>20</v>
      </c>
      <c r="I54" s="142">
        <v>0</v>
      </c>
      <c r="J54" s="142">
        <v>0</v>
      </c>
      <c r="K54" s="142">
        <v>0</v>
      </c>
      <c r="L54" s="143"/>
      <c r="M54" s="144"/>
    </row>
    <row r="55" spans="1:13" s="70" customFormat="1" ht="19.5" customHeight="1">
      <c r="A55" s="69" t="s">
        <v>107</v>
      </c>
      <c r="B55" s="69" t="s">
        <v>94</v>
      </c>
      <c r="C55" s="69" t="s">
        <v>94</v>
      </c>
      <c r="D55" s="71" t="s">
        <v>146</v>
      </c>
      <c r="E55" s="142">
        <v>20</v>
      </c>
      <c r="F55" s="142">
        <v>0</v>
      </c>
      <c r="G55" s="142">
        <v>0</v>
      </c>
      <c r="H55" s="142">
        <v>20</v>
      </c>
      <c r="I55" s="142">
        <v>0</v>
      </c>
      <c r="J55" s="142">
        <v>0</v>
      </c>
      <c r="K55" s="142">
        <v>0</v>
      </c>
      <c r="L55" s="143"/>
      <c r="M55" s="144"/>
    </row>
    <row r="56" spans="1:13" s="70" customFormat="1" ht="19.5" customHeight="1">
      <c r="A56" s="69">
        <v>203</v>
      </c>
      <c r="B56" s="69"/>
      <c r="C56" s="69"/>
      <c r="D56" s="71" t="s">
        <v>300</v>
      </c>
      <c r="E56" s="142">
        <v>28</v>
      </c>
      <c r="F56" s="142"/>
      <c r="G56" s="142"/>
      <c r="H56" s="142"/>
      <c r="I56" s="142"/>
      <c r="J56" s="142"/>
      <c r="K56" s="142"/>
      <c r="L56" s="143"/>
      <c r="M56" s="144">
        <v>28</v>
      </c>
    </row>
    <row r="57" spans="1:13" s="70" customFormat="1" ht="19.5" customHeight="1">
      <c r="A57" s="69" t="s">
        <v>147</v>
      </c>
      <c r="B57" s="69"/>
      <c r="C57" s="69"/>
      <c r="D57" s="71" t="s">
        <v>148</v>
      </c>
      <c r="E57" s="142">
        <v>8403.96</v>
      </c>
      <c r="F57" s="142">
        <v>4504.04</v>
      </c>
      <c r="G57" s="142">
        <v>2268.25</v>
      </c>
      <c r="H57" s="142">
        <v>1022.67</v>
      </c>
      <c r="I57" s="142">
        <v>0</v>
      </c>
      <c r="J57" s="142">
        <v>349</v>
      </c>
      <c r="K57" s="142">
        <v>0</v>
      </c>
      <c r="L57" s="143"/>
      <c r="M57" s="144">
        <v>260</v>
      </c>
    </row>
    <row r="58" spans="1:13" s="70" customFormat="1" ht="19.5" customHeight="1">
      <c r="A58" s="69" t="s">
        <v>147</v>
      </c>
      <c r="B58" s="69" t="s">
        <v>90</v>
      </c>
      <c r="C58" s="69"/>
      <c r="D58" s="71" t="s">
        <v>149</v>
      </c>
      <c r="E58" s="142">
        <v>114.27</v>
      </c>
      <c r="F58" s="142">
        <v>0</v>
      </c>
      <c r="G58" s="142">
        <v>0</v>
      </c>
      <c r="H58" s="142">
        <v>114.27</v>
      </c>
      <c r="I58" s="142">
        <v>0</v>
      </c>
      <c r="J58" s="142">
        <v>0</v>
      </c>
      <c r="K58" s="142">
        <v>0</v>
      </c>
      <c r="L58" s="143"/>
      <c r="M58" s="144"/>
    </row>
    <row r="59" spans="1:13" s="70" customFormat="1" ht="19.5" customHeight="1">
      <c r="A59" s="69" t="s">
        <v>147</v>
      </c>
      <c r="B59" s="69" t="s">
        <v>90</v>
      </c>
      <c r="C59" s="69" t="s">
        <v>90</v>
      </c>
      <c r="D59" s="71" t="s">
        <v>150</v>
      </c>
      <c r="E59" s="142">
        <v>7.53</v>
      </c>
      <c r="F59" s="142">
        <v>0</v>
      </c>
      <c r="G59" s="142">
        <v>0</v>
      </c>
      <c r="H59" s="142">
        <v>7.53</v>
      </c>
      <c r="I59" s="142">
        <v>0</v>
      </c>
      <c r="J59" s="142">
        <v>0</v>
      </c>
      <c r="K59" s="142">
        <v>0</v>
      </c>
      <c r="L59" s="143"/>
      <c r="M59" s="144"/>
    </row>
    <row r="60" spans="1:13" s="70" customFormat="1" ht="19.5" customHeight="1">
      <c r="A60" s="69" t="s">
        <v>147</v>
      </c>
      <c r="B60" s="69" t="s">
        <v>90</v>
      </c>
      <c r="C60" s="69" t="s">
        <v>91</v>
      </c>
      <c r="D60" s="71" t="s">
        <v>151</v>
      </c>
      <c r="E60" s="142">
        <v>106.74</v>
      </c>
      <c r="F60" s="142">
        <v>0</v>
      </c>
      <c r="G60" s="142">
        <v>0</v>
      </c>
      <c r="H60" s="142">
        <v>106.74</v>
      </c>
      <c r="I60" s="142">
        <v>0</v>
      </c>
      <c r="J60" s="142">
        <v>0</v>
      </c>
      <c r="K60" s="142">
        <v>0</v>
      </c>
      <c r="L60" s="143"/>
      <c r="M60" s="144"/>
    </row>
    <row r="61" spans="1:13" s="70" customFormat="1" ht="19.5" customHeight="1">
      <c r="A61" s="69" t="s">
        <v>147</v>
      </c>
      <c r="B61" s="69" t="s">
        <v>98</v>
      </c>
      <c r="C61" s="69"/>
      <c r="D61" s="71" t="s">
        <v>152</v>
      </c>
      <c r="E61" s="142">
        <v>7265.81</v>
      </c>
      <c r="F61" s="142">
        <v>3922.2500000000005</v>
      </c>
      <c r="G61" s="142">
        <v>2173.56</v>
      </c>
      <c r="H61" s="142">
        <v>821</v>
      </c>
      <c r="I61" s="142">
        <v>0</v>
      </c>
      <c r="J61" s="142">
        <v>349</v>
      </c>
      <c r="K61" s="142">
        <v>0</v>
      </c>
      <c r="L61" s="143"/>
      <c r="M61" s="144"/>
    </row>
    <row r="62" spans="1:13" s="70" customFormat="1" ht="19.5" customHeight="1">
      <c r="A62" s="69" t="s">
        <v>147</v>
      </c>
      <c r="B62" s="69" t="s">
        <v>98</v>
      </c>
      <c r="C62" s="69" t="s">
        <v>90</v>
      </c>
      <c r="D62" s="71" t="s">
        <v>110</v>
      </c>
      <c r="E62" s="142">
        <v>5465.81</v>
      </c>
      <c r="F62" s="142">
        <v>3922.2500000000005</v>
      </c>
      <c r="G62" s="142">
        <v>722.56</v>
      </c>
      <c r="H62" s="142">
        <v>821</v>
      </c>
      <c r="I62" s="142">
        <v>0</v>
      </c>
      <c r="J62" s="142">
        <v>0</v>
      </c>
      <c r="K62" s="142">
        <v>0</v>
      </c>
      <c r="L62" s="143"/>
      <c r="M62" s="144"/>
    </row>
    <row r="63" spans="1:13" s="70" customFormat="1" ht="19.5" customHeight="1">
      <c r="A63" s="69" t="s">
        <v>147</v>
      </c>
      <c r="B63" s="69" t="s">
        <v>98</v>
      </c>
      <c r="C63" s="69" t="s">
        <v>92</v>
      </c>
      <c r="D63" s="71" t="s">
        <v>153</v>
      </c>
      <c r="E63" s="142">
        <v>1800</v>
      </c>
      <c r="F63" s="142">
        <v>0</v>
      </c>
      <c r="G63" s="142">
        <v>1451</v>
      </c>
      <c r="H63" s="142">
        <v>0</v>
      </c>
      <c r="I63" s="142">
        <v>0</v>
      </c>
      <c r="J63" s="142">
        <v>349</v>
      </c>
      <c r="K63" s="142">
        <v>0</v>
      </c>
      <c r="L63" s="143"/>
      <c r="M63" s="144"/>
    </row>
    <row r="64" spans="1:13" s="70" customFormat="1" ht="19.5" customHeight="1">
      <c r="A64" s="69" t="s">
        <v>147</v>
      </c>
      <c r="B64" s="69" t="s">
        <v>92</v>
      </c>
      <c r="C64" s="69"/>
      <c r="D64" s="71" t="s">
        <v>154</v>
      </c>
      <c r="E64" s="142">
        <v>19.16</v>
      </c>
      <c r="F64" s="142">
        <v>0</v>
      </c>
      <c r="G64" s="142">
        <v>0</v>
      </c>
      <c r="H64" s="142">
        <v>19.16</v>
      </c>
      <c r="I64" s="142">
        <v>0</v>
      </c>
      <c r="J64" s="142">
        <v>0</v>
      </c>
      <c r="K64" s="142">
        <v>0</v>
      </c>
      <c r="L64" s="143"/>
      <c r="M64" s="144"/>
    </row>
    <row r="65" spans="1:13" s="70" customFormat="1" ht="19.5" customHeight="1">
      <c r="A65" s="69" t="s">
        <v>147</v>
      </c>
      <c r="B65" s="69" t="s">
        <v>92</v>
      </c>
      <c r="C65" s="69" t="s">
        <v>90</v>
      </c>
      <c r="D65" s="71" t="s">
        <v>110</v>
      </c>
      <c r="E65" s="142">
        <v>19.16</v>
      </c>
      <c r="F65" s="142">
        <v>0</v>
      </c>
      <c r="G65" s="142">
        <v>0</v>
      </c>
      <c r="H65" s="142">
        <v>19.16</v>
      </c>
      <c r="I65" s="142">
        <v>0</v>
      </c>
      <c r="J65" s="142">
        <v>0</v>
      </c>
      <c r="K65" s="142">
        <v>0</v>
      </c>
      <c r="L65" s="143"/>
      <c r="M65" s="144"/>
    </row>
    <row r="66" spans="1:13" s="70" customFormat="1" ht="19.5" customHeight="1">
      <c r="A66" s="69" t="s">
        <v>147</v>
      </c>
      <c r="B66" s="69" t="s">
        <v>117</v>
      </c>
      <c r="C66" s="69"/>
      <c r="D66" s="71" t="s">
        <v>155</v>
      </c>
      <c r="E66" s="142">
        <v>67.68</v>
      </c>
      <c r="F66" s="142">
        <v>0</v>
      </c>
      <c r="G66" s="142">
        <v>0</v>
      </c>
      <c r="H66" s="142">
        <v>67.68</v>
      </c>
      <c r="I66" s="142">
        <v>0</v>
      </c>
      <c r="J66" s="142">
        <v>0</v>
      </c>
      <c r="K66" s="142">
        <v>0</v>
      </c>
      <c r="L66" s="143"/>
      <c r="M66" s="144"/>
    </row>
    <row r="67" spans="1:13" s="70" customFormat="1" ht="19.5" customHeight="1">
      <c r="A67" s="69" t="s">
        <v>147</v>
      </c>
      <c r="B67" s="69" t="s">
        <v>117</v>
      </c>
      <c r="C67" s="69" t="s">
        <v>90</v>
      </c>
      <c r="D67" s="71" t="s">
        <v>110</v>
      </c>
      <c r="E67" s="142">
        <v>67.68</v>
      </c>
      <c r="F67" s="142">
        <v>0</v>
      </c>
      <c r="G67" s="142">
        <v>0</v>
      </c>
      <c r="H67" s="142">
        <v>67.68</v>
      </c>
      <c r="I67" s="142">
        <v>0</v>
      </c>
      <c r="J67" s="142">
        <v>0</v>
      </c>
      <c r="K67" s="142">
        <v>0</v>
      </c>
      <c r="L67" s="143"/>
      <c r="M67" s="144"/>
    </row>
    <row r="68" spans="1:13" s="70" customFormat="1" ht="19.5" customHeight="1">
      <c r="A68" s="69" t="s">
        <v>147</v>
      </c>
      <c r="B68" s="69" t="s">
        <v>93</v>
      </c>
      <c r="C68" s="69"/>
      <c r="D68" s="71" t="s">
        <v>156</v>
      </c>
      <c r="E68" s="142">
        <v>677.04</v>
      </c>
      <c r="F68" s="142">
        <v>581.79</v>
      </c>
      <c r="G68" s="142">
        <v>94.69</v>
      </c>
      <c r="H68" s="142">
        <v>0.56</v>
      </c>
      <c r="I68" s="142">
        <v>0</v>
      </c>
      <c r="J68" s="142">
        <v>0</v>
      </c>
      <c r="K68" s="142">
        <v>0</v>
      </c>
      <c r="L68" s="143"/>
      <c r="M68" s="144"/>
    </row>
    <row r="69" spans="1:13" s="70" customFormat="1" ht="19.5" customHeight="1">
      <c r="A69" s="69" t="s">
        <v>147</v>
      </c>
      <c r="B69" s="69" t="s">
        <v>93</v>
      </c>
      <c r="C69" s="69" t="s">
        <v>90</v>
      </c>
      <c r="D69" s="71" t="s">
        <v>110</v>
      </c>
      <c r="E69" s="142">
        <v>677.04</v>
      </c>
      <c r="F69" s="142">
        <v>581.79</v>
      </c>
      <c r="G69" s="142">
        <v>94.69</v>
      </c>
      <c r="H69" s="142">
        <v>0.56</v>
      </c>
      <c r="I69" s="142">
        <v>0</v>
      </c>
      <c r="J69" s="142">
        <v>0</v>
      </c>
      <c r="K69" s="142">
        <v>0</v>
      </c>
      <c r="L69" s="143"/>
      <c r="M69" s="144"/>
    </row>
    <row r="70" spans="1:13" s="70" customFormat="1" ht="19.5" customHeight="1">
      <c r="A70" s="69" t="s">
        <v>157</v>
      </c>
      <c r="B70" s="69"/>
      <c r="C70" s="69"/>
      <c r="D70" s="71" t="s">
        <v>158</v>
      </c>
      <c r="E70" s="142">
        <v>68686.56</v>
      </c>
      <c r="F70" s="142">
        <v>42840.36</v>
      </c>
      <c r="G70" s="142">
        <v>2289.04</v>
      </c>
      <c r="H70" s="142">
        <v>4825.16</v>
      </c>
      <c r="I70" s="142">
        <v>38</v>
      </c>
      <c r="J70" s="142">
        <v>10632</v>
      </c>
      <c r="K70" s="142"/>
      <c r="L70" s="143"/>
      <c r="M70" s="144">
        <v>8062</v>
      </c>
    </row>
    <row r="71" spans="1:13" s="70" customFormat="1" ht="19.5" customHeight="1">
      <c r="A71" s="69" t="s">
        <v>157</v>
      </c>
      <c r="B71" s="69" t="s">
        <v>90</v>
      </c>
      <c r="C71" s="69"/>
      <c r="D71" s="71" t="s">
        <v>159</v>
      </c>
      <c r="E71" s="142">
        <v>479.77</v>
      </c>
      <c r="F71" s="142">
        <v>396.99</v>
      </c>
      <c r="G71" s="142">
        <v>43.56</v>
      </c>
      <c r="H71" s="142">
        <v>39.22</v>
      </c>
      <c r="I71" s="142">
        <v>0</v>
      </c>
      <c r="J71" s="142">
        <v>0</v>
      </c>
      <c r="K71" s="142"/>
      <c r="L71" s="143"/>
      <c r="M71" s="144"/>
    </row>
    <row r="72" spans="1:13" s="70" customFormat="1" ht="19.5" customHeight="1">
      <c r="A72" s="69" t="s">
        <v>157</v>
      </c>
      <c r="B72" s="69" t="s">
        <v>90</v>
      </c>
      <c r="C72" s="69" t="s">
        <v>90</v>
      </c>
      <c r="D72" s="71" t="s">
        <v>110</v>
      </c>
      <c r="E72" s="142">
        <v>479.77</v>
      </c>
      <c r="F72" s="142">
        <v>396.99</v>
      </c>
      <c r="G72" s="142">
        <v>43.56</v>
      </c>
      <c r="H72" s="142">
        <v>39.22</v>
      </c>
      <c r="I72" s="142">
        <v>0</v>
      </c>
      <c r="J72" s="142">
        <v>0</v>
      </c>
      <c r="K72" s="142"/>
      <c r="L72" s="143"/>
      <c r="M72" s="144"/>
    </row>
    <row r="73" spans="1:13" s="70" customFormat="1" ht="19.5" customHeight="1">
      <c r="A73" s="69" t="s">
        <v>157</v>
      </c>
      <c r="B73" s="69" t="s">
        <v>98</v>
      </c>
      <c r="C73" s="69"/>
      <c r="D73" s="71" t="s">
        <v>160</v>
      </c>
      <c r="E73" s="142">
        <v>57968.58</v>
      </c>
      <c r="F73" s="142">
        <v>41112.01</v>
      </c>
      <c r="G73" s="142">
        <v>2183.24</v>
      </c>
      <c r="H73" s="142">
        <v>4159.33</v>
      </c>
      <c r="I73" s="142">
        <v>0</v>
      </c>
      <c r="J73" s="142">
        <v>10514</v>
      </c>
      <c r="K73" s="142"/>
      <c r="L73" s="143"/>
      <c r="M73" s="144"/>
    </row>
    <row r="74" spans="1:13" s="70" customFormat="1" ht="19.5" customHeight="1">
      <c r="A74" s="69" t="s">
        <v>157</v>
      </c>
      <c r="B74" s="69" t="s">
        <v>98</v>
      </c>
      <c r="C74" s="69" t="s">
        <v>90</v>
      </c>
      <c r="D74" s="71" t="s">
        <v>161</v>
      </c>
      <c r="E74" s="142">
        <v>1101.59</v>
      </c>
      <c r="F74" s="142">
        <v>920.17</v>
      </c>
      <c r="G74" s="142">
        <v>161.36</v>
      </c>
      <c r="H74" s="142">
        <v>20.060000000000002</v>
      </c>
      <c r="I74" s="142">
        <v>0</v>
      </c>
      <c r="J74" s="142">
        <v>0</v>
      </c>
      <c r="K74" s="142"/>
      <c r="L74" s="143"/>
      <c r="M74" s="144"/>
    </row>
    <row r="75" spans="1:13" s="70" customFormat="1" ht="19.5" customHeight="1">
      <c r="A75" s="69" t="s">
        <v>157</v>
      </c>
      <c r="B75" s="69" t="s">
        <v>98</v>
      </c>
      <c r="C75" s="69" t="s">
        <v>98</v>
      </c>
      <c r="D75" s="71" t="s">
        <v>162</v>
      </c>
      <c r="E75" s="142">
        <v>37972.77</v>
      </c>
      <c r="F75" s="142">
        <v>25113.44</v>
      </c>
      <c r="G75" s="142">
        <v>761.67</v>
      </c>
      <c r="H75" s="142">
        <v>1583.66</v>
      </c>
      <c r="I75" s="142">
        <v>0</v>
      </c>
      <c r="J75" s="142">
        <v>10514</v>
      </c>
      <c r="K75" s="142"/>
      <c r="L75" s="143"/>
      <c r="M75" s="144"/>
    </row>
    <row r="76" spans="1:13" s="70" customFormat="1" ht="19.5" customHeight="1">
      <c r="A76" s="69" t="s">
        <v>157</v>
      </c>
      <c r="B76" s="69" t="s">
        <v>98</v>
      </c>
      <c r="C76" s="69" t="s">
        <v>91</v>
      </c>
      <c r="D76" s="71" t="s">
        <v>163</v>
      </c>
      <c r="E76" s="142">
        <v>12961.25</v>
      </c>
      <c r="F76" s="142">
        <v>10217.63</v>
      </c>
      <c r="G76" s="142">
        <v>273.33</v>
      </c>
      <c r="H76" s="142">
        <v>2470.29</v>
      </c>
      <c r="I76" s="142">
        <v>0</v>
      </c>
      <c r="J76" s="142">
        <v>0</v>
      </c>
      <c r="K76" s="142"/>
      <c r="L76" s="143"/>
      <c r="M76" s="144"/>
    </row>
    <row r="77" spans="1:13" s="70" customFormat="1" ht="19.5" customHeight="1">
      <c r="A77" s="69" t="s">
        <v>157</v>
      </c>
      <c r="B77" s="69" t="s">
        <v>98</v>
      </c>
      <c r="C77" s="69" t="s">
        <v>92</v>
      </c>
      <c r="D77" s="71" t="s">
        <v>164</v>
      </c>
      <c r="E77" s="142">
        <v>5927.97</v>
      </c>
      <c r="F77" s="142">
        <v>4860.77</v>
      </c>
      <c r="G77" s="142">
        <v>986.8799999999999</v>
      </c>
      <c r="H77" s="142">
        <v>80.32</v>
      </c>
      <c r="I77" s="142">
        <v>0</v>
      </c>
      <c r="J77" s="142">
        <v>0</v>
      </c>
      <c r="K77" s="142">
        <v>0</v>
      </c>
      <c r="L77" s="143"/>
      <c r="M77" s="144"/>
    </row>
    <row r="78" spans="1:13" s="70" customFormat="1" ht="19.5" customHeight="1">
      <c r="A78" s="69" t="s">
        <v>157</v>
      </c>
      <c r="B78" s="69" t="s">
        <v>98</v>
      </c>
      <c r="C78" s="69" t="s">
        <v>94</v>
      </c>
      <c r="D78" s="71" t="s">
        <v>165</v>
      </c>
      <c r="E78" s="142">
        <v>5</v>
      </c>
      <c r="F78" s="142">
        <v>0</v>
      </c>
      <c r="G78" s="142">
        <v>0</v>
      </c>
      <c r="H78" s="142">
        <v>5</v>
      </c>
      <c r="I78" s="142">
        <v>0</v>
      </c>
      <c r="J78" s="142">
        <v>0</v>
      </c>
      <c r="K78" s="142">
        <v>0</v>
      </c>
      <c r="L78" s="143"/>
      <c r="M78" s="144"/>
    </row>
    <row r="79" spans="1:13" s="70" customFormat="1" ht="19.5" customHeight="1">
      <c r="A79" s="69" t="s">
        <v>157</v>
      </c>
      <c r="B79" s="69" t="s">
        <v>91</v>
      </c>
      <c r="C79" s="69"/>
      <c r="D79" s="71" t="s">
        <v>166</v>
      </c>
      <c r="E79" s="142">
        <v>870.5300000000001</v>
      </c>
      <c r="F79" s="142">
        <v>804.89</v>
      </c>
      <c r="G79" s="142">
        <v>17.34</v>
      </c>
      <c r="H79" s="142">
        <v>48.3</v>
      </c>
      <c r="I79" s="142">
        <v>0</v>
      </c>
      <c r="J79" s="142">
        <v>0</v>
      </c>
      <c r="K79" s="142">
        <v>0</v>
      </c>
      <c r="L79" s="143"/>
      <c r="M79" s="144"/>
    </row>
    <row r="80" spans="1:13" s="70" customFormat="1" ht="19.5" customHeight="1">
      <c r="A80" s="69" t="s">
        <v>157</v>
      </c>
      <c r="B80" s="69" t="s">
        <v>91</v>
      </c>
      <c r="C80" s="69" t="s">
        <v>92</v>
      </c>
      <c r="D80" s="71" t="s">
        <v>167</v>
      </c>
      <c r="E80" s="142">
        <v>870.5300000000001</v>
      </c>
      <c r="F80" s="142">
        <v>804.89</v>
      </c>
      <c r="G80" s="142">
        <v>17.34</v>
      </c>
      <c r="H80" s="142">
        <v>48.3</v>
      </c>
      <c r="I80" s="142">
        <v>0</v>
      </c>
      <c r="J80" s="142">
        <v>0</v>
      </c>
      <c r="K80" s="142">
        <v>0</v>
      </c>
      <c r="L80" s="143"/>
      <c r="M80" s="144"/>
    </row>
    <row r="81" spans="1:13" s="70" customFormat="1" ht="19.5" customHeight="1">
      <c r="A81" s="69" t="s">
        <v>157</v>
      </c>
      <c r="B81" s="69" t="s">
        <v>168</v>
      </c>
      <c r="C81" s="69"/>
      <c r="D81" s="71" t="s">
        <v>169</v>
      </c>
      <c r="E81" s="142">
        <v>216.41000000000003</v>
      </c>
      <c r="F81" s="142">
        <v>201.82</v>
      </c>
      <c r="G81" s="142">
        <v>9.870000000000001</v>
      </c>
      <c r="H81" s="142">
        <v>4.72</v>
      </c>
      <c r="I81" s="142">
        <v>0</v>
      </c>
      <c r="J81" s="142">
        <v>0</v>
      </c>
      <c r="K81" s="142">
        <v>0</v>
      </c>
      <c r="L81" s="143"/>
      <c r="M81" s="144"/>
    </row>
    <row r="82" spans="1:13" s="70" customFormat="1" ht="19.5" customHeight="1">
      <c r="A82" s="69" t="s">
        <v>157</v>
      </c>
      <c r="B82" s="69" t="s">
        <v>168</v>
      </c>
      <c r="C82" s="69" t="s">
        <v>90</v>
      </c>
      <c r="D82" s="71" t="s">
        <v>170</v>
      </c>
      <c r="E82" s="142">
        <v>216.41000000000003</v>
      </c>
      <c r="F82" s="142">
        <v>201.82</v>
      </c>
      <c r="G82" s="142">
        <v>9.870000000000001</v>
      </c>
      <c r="H82" s="142">
        <v>4.72</v>
      </c>
      <c r="I82" s="142">
        <v>0</v>
      </c>
      <c r="J82" s="142">
        <v>0</v>
      </c>
      <c r="K82" s="142">
        <v>0</v>
      </c>
      <c r="L82" s="143"/>
      <c r="M82" s="144"/>
    </row>
    <row r="83" spans="1:13" s="70" customFormat="1" ht="19.5" customHeight="1">
      <c r="A83" s="69" t="s">
        <v>157</v>
      </c>
      <c r="B83" s="69" t="s">
        <v>89</v>
      </c>
      <c r="C83" s="69"/>
      <c r="D83" s="71" t="s">
        <v>171</v>
      </c>
      <c r="E83" s="142">
        <v>344.27</v>
      </c>
      <c r="F83" s="142">
        <v>324.65</v>
      </c>
      <c r="G83" s="142">
        <v>14.03</v>
      </c>
      <c r="H83" s="142">
        <v>5.59</v>
      </c>
      <c r="I83" s="142">
        <v>0</v>
      </c>
      <c r="J83" s="142">
        <v>0</v>
      </c>
      <c r="K83" s="142">
        <v>0</v>
      </c>
      <c r="L83" s="143"/>
      <c r="M83" s="144"/>
    </row>
    <row r="84" spans="1:13" s="70" customFormat="1" ht="19.5" customHeight="1">
      <c r="A84" s="69" t="s">
        <v>157</v>
      </c>
      <c r="B84" s="69" t="s">
        <v>89</v>
      </c>
      <c r="C84" s="69" t="s">
        <v>90</v>
      </c>
      <c r="D84" s="71" t="s">
        <v>172</v>
      </c>
      <c r="E84" s="142">
        <v>184.69000000000003</v>
      </c>
      <c r="F84" s="142">
        <v>174.12</v>
      </c>
      <c r="G84" s="142">
        <v>5.26</v>
      </c>
      <c r="H84" s="142">
        <v>5.31</v>
      </c>
      <c r="I84" s="142">
        <v>0</v>
      </c>
      <c r="J84" s="142">
        <v>0</v>
      </c>
      <c r="K84" s="142">
        <v>0</v>
      </c>
      <c r="L84" s="143"/>
      <c r="M84" s="144"/>
    </row>
    <row r="85" spans="1:13" s="70" customFormat="1" ht="19.5" customHeight="1">
      <c r="A85" s="69" t="s">
        <v>157</v>
      </c>
      <c r="B85" s="69" t="s">
        <v>89</v>
      </c>
      <c r="C85" s="69" t="s">
        <v>98</v>
      </c>
      <c r="D85" s="71" t="s">
        <v>173</v>
      </c>
      <c r="E85" s="142">
        <v>159.58</v>
      </c>
      <c r="F85" s="142">
        <v>150.53</v>
      </c>
      <c r="G85" s="142">
        <v>8.77</v>
      </c>
      <c r="H85" s="142">
        <v>0.28</v>
      </c>
      <c r="I85" s="142">
        <v>0</v>
      </c>
      <c r="J85" s="142">
        <v>0</v>
      </c>
      <c r="K85" s="142">
        <v>0</v>
      </c>
      <c r="L85" s="143"/>
      <c r="M85" s="144"/>
    </row>
    <row r="86" spans="1:13" s="70" customFormat="1" ht="19.5" customHeight="1">
      <c r="A86" s="69" t="s">
        <v>157</v>
      </c>
      <c r="B86" s="69" t="s">
        <v>174</v>
      </c>
      <c r="C86" s="69"/>
      <c r="D86" s="71" t="s">
        <v>175</v>
      </c>
      <c r="E86" s="142">
        <v>745</v>
      </c>
      <c r="F86" s="142">
        <v>0</v>
      </c>
      <c r="G86" s="142">
        <v>21</v>
      </c>
      <c r="H86" s="142">
        <v>568</v>
      </c>
      <c r="I86" s="142">
        <v>38</v>
      </c>
      <c r="J86" s="142">
        <v>118</v>
      </c>
      <c r="K86" s="142"/>
      <c r="L86" s="143"/>
      <c r="M86" s="144"/>
    </row>
    <row r="87" spans="1:13" s="70" customFormat="1" ht="19.5" customHeight="1">
      <c r="A87" s="69" t="s">
        <v>157</v>
      </c>
      <c r="B87" s="69" t="s">
        <v>174</v>
      </c>
      <c r="C87" s="69" t="s">
        <v>90</v>
      </c>
      <c r="D87" s="71" t="s">
        <v>176</v>
      </c>
      <c r="E87" s="142">
        <v>38</v>
      </c>
      <c r="F87" s="142">
        <v>0</v>
      </c>
      <c r="G87" s="142">
        <v>0</v>
      </c>
      <c r="H87" s="142">
        <v>0</v>
      </c>
      <c r="I87" s="142">
        <v>38</v>
      </c>
      <c r="J87" s="142">
        <v>0</v>
      </c>
      <c r="K87" s="142"/>
      <c r="L87" s="143"/>
      <c r="M87" s="144"/>
    </row>
    <row r="88" spans="1:13" s="70" customFormat="1" ht="19.5" customHeight="1">
      <c r="A88" s="69" t="s">
        <v>157</v>
      </c>
      <c r="B88" s="69" t="s">
        <v>174</v>
      </c>
      <c r="C88" s="69" t="s">
        <v>94</v>
      </c>
      <c r="D88" s="71" t="s">
        <v>177</v>
      </c>
      <c r="E88" s="142">
        <v>707</v>
      </c>
      <c r="F88" s="142">
        <v>0</v>
      </c>
      <c r="G88" s="142">
        <v>21</v>
      </c>
      <c r="H88" s="142">
        <v>568</v>
      </c>
      <c r="I88" s="142">
        <v>0</v>
      </c>
      <c r="J88" s="142">
        <v>118</v>
      </c>
      <c r="K88" s="142"/>
      <c r="L88" s="143"/>
      <c r="M88" s="144"/>
    </row>
    <row r="89" spans="1:13" s="70" customFormat="1" ht="19.5" customHeight="1">
      <c r="A89" s="69" t="s">
        <v>178</v>
      </c>
      <c r="B89" s="69"/>
      <c r="C89" s="69"/>
      <c r="D89" s="71" t="s">
        <v>179</v>
      </c>
      <c r="E89" s="142">
        <v>1672.55</v>
      </c>
      <c r="F89" s="142">
        <v>99.81</v>
      </c>
      <c r="G89" s="142">
        <v>207.44</v>
      </c>
      <c r="H89" s="142">
        <v>75.3</v>
      </c>
      <c r="I89" s="142">
        <v>0</v>
      </c>
      <c r="J89" s="142">
        <v>0</v>
      </c>
      <c r="K89" s="142"/>
      <c r="L89" s="143"/>
      <c r="M89" s="144">
        <v>1290</v>
      </c>
    </row>
    <row r="90" spans="1:13" s="70" customFormat="1" ht="19.5" customHeight="1">
      <c r="A90" s="69" t="s">
        <v>178</v>
      </c>
      <c r="B90" s="69" t="s">
        <v>90</v>
      </c>
      <c r="C90" s="69"/>
      <c r="D90" s="71" t="s">
        <v>180</v>
      </c>
      <c r="E90" s="142">
        <v>258.3</v>
      </c>
      <c r="F90" s="142">
        <v>0</v>
      </c>
      <c r="G90" s="142">
        <v>193</v>
      </c>
      <c r="H90" s="142">
        <v>65.3</v>
      </c>
      <c r="I90" s="142">
        <v>0</v>
      </c>
      <c r="J90" s="142">
        <v>0</v>
      </c>
      <c r="K90" s="142">
        <v>0</v>
      </c>
      <c r="L90" s="143"/>
      <c r="M90" s="144"/>
    </row>
    <row r="91" spans="1:13" s="70" customFormat="1" ht="19.5" customHeight="1">
      <c r="A91" s="69" t="s">
        <v>178</v>
      </c>
      <c r="B91" s="69" t="s">
        <v>90</v>
      </c>
      <c r="C91" s="69" t="s">
        <v>98</v>
      </c>
      <c r="D91" s="71" t="s">
        <v>111</v>
      </c>
      <c r="E91" s="142">
        <v>258.3</v>
      </c>
      <c r="F91" s="142">
        <v>0</v>
      </c>
      <c r="G91" s="142">
        <v>193</v>
      </c>
      <c r="H91" s="142">
        <v>65.3</v>
      </c>
      <c r="I91" s="142">
        <v>0</v>
      </c>
      <c r="J91" s="142">
        <v>0</v>
      </c>
      <c r="K91" s="142">
        <v>0</v>
      </c>
      <c r="L91" s="143"/>
      <c r="M91" s="144"/>
    </row>
    <row r="92" spans="1:13" s="70" customFormat="1" ht="19.5" customHeight="1">
      <c r="A92" s="69" t="s">
        <v>178</v>
      </c>
      <c r="B92" s="69" t="s">
        <v>168</v>
      </c>
      <c r="C92" s="69"/>
      <c r="D92" s="71" t="s">
        <v>181</v>
      </c>
      <c r="E92" s="142">
        <v>114.25</v>
      </c>
      <c r="F92" s="142">
        <v>99.81</v>
      </c>
      <c r="G92" s="142">
        <v>14.440000000000001</v>
      </c>
      <c r="H92" s="142">
        <v>0</v>
      </c>
      <c r="I92" s="142">
        <v>0</v>
      </c>
      <c r="J92" s="142">
        <v>0</v>
      </c>
      <c r="K92" s="142">
        <v>0</v>
      </c>
      <c r="L92" s="143"/>
      <c r="M92" s="144"/>
    </row>
    <row r="93" spans="1:13" s="70" customFormat="1" ht="19.5" customHeight="1">
      <c r="A93" s="69" t="s">
        <v>178</v>
      </c>
      <c r="B93" s="69" t="s">
        <v>168</v>
      </c>
      <c r="C93" s="69" t="s">
        <v>90</v>
      </c>
      <c r="D93" s="71" t="s">
        <v>182</v>
      </c>
      <c r="E93" s="142">
        <v>114.25</v>
      </c>
      <c r="F93" s="142">
        <v>99.81</v>
      </c>
      <c r="G93" s="142">
        <v>14.440000000000001</v>
      </c>
      <c r="H93" s="142">
        <v>0</v>
      </c>
      <c r="I93" s="142">
        <v>0</v>
      </c>
      <c r="J93" s="142">
        <v>0</v>
      </c>
      <c r="K93" s="142">
        <v>0</v>
      </c>
      <c r="L93" s="143"/>
      <c r="M93" s="144"/>
    </row>
    <row r="94" spans="1:13" s="70" customFormat="1" ht="19.5" customHeight="1">
      <c r="A94" s="69" t="s">
        <v>178</v>
      </c>
      <c r="B94" s="69" t="s">
        <v>94</v>
      </c>
      <c r="C94" s="69"/>
      <c r="D94" s="71" t="s">
        <v>183</v>
      </c>
      <c r="E94" s="142">
        <v>10</v>
      </c>
      <c r="F94" s="142">
        <v>0</v>
      </c>
      <c r="G94" s="142">
        <v>0</v>
      </c>
      <c r="H94" s="142">
        <v>10</v>
      </c>
      <c r="I94" s="142">
        <v>0</v>
      </c>
      <c r="J94" s="142">
        <v>0</v>
      </c>
      <c r="K94" s="142">
        <v>0</v>
      </c>
      <c r="L94" s="143"/>
      <c r="M94" s="144"/>
    </row>
    <row r="95" spans="1:13" s="70" customFormat="1" ht="19.5" customHeight="1">
      <c r="A95" s="69" t="s">
        <v>178</v>
      </c>
      <c r="B95" s="69" t="s">
        <v>94</v>
      </c>
      <c r="C95" s="69" t="s">
        <v>90</v>
      </c>
      <c r="D95" s="71" t="s">
        <v>184</v>
      </c>
      <c r="E95" s="142">
        <v>10</v>
      </c>
      <c r="F95" s="142">
        <v>0</v>
      </c>
      <c r="G95" s="142">
        <v>0</v>
      </c>
      <c r="H95" s="142">
        <v>10</v>
      </c>
      <c r="I95" s="142">
        <v>0</v>
      </c>
      <c r="J95" s="142">
        <v>0</v>
      </c>
      <c r="K95" s="142">
        <v>0</v>
      </c>
      <c r="L95" s="143"/>
      <c r="M95" s="144"/>
    </row>
    <row r="96" spans="1:13" s="70" customFormat="1" ht="19.5" customHeight="1">
      <c r="A96" s="69" t="s">
        <v>185</v>
      </c>
      <c r="B96" s="69"/>
      <c r="C96" s="69"/>
      <c r="D96" s="71" t="s">
        <v>186</v>
      </c>
      <c r="E96" s="142">
        <v>2503</v>
      </c>
      <c r="F96" s="142">
        <v>1378.36</v>
      </c>
      <c r="G96" s="142">
        <v>113.67000000000002</v>
      </c>
      <c r="H96" s="142">
        <v>0.97</v>
      </c>
      <c r="I96" s="142">
        <v>0</v>
      </c>
      <c r="J96" s="142">
        <v>0</v>
      </c>
      <c r="K96" s="142">
        <v>0</v>
      </c>
      <c r="L96" s="143"/>
      <c r="M96" s="144">
        <v>1010</v>
      </c>
    </row>
    <row r="97" spans="1:13" s="70" customFormat="1" ht="19.5" customHeight="1">
      <c r="A97" s="69" t="s">
        <v>185</v>
      </c>
      <c r="B97" s="69" t="s">
        <v>90</v>
      </c>
      <c r="C97" s="69"/>
      <c r="D97" s="71" t="s">
        <v>187</v>
      </c>
      <c r="E97" s="142">
        <v>1215.16</v>
      </c>
      <c r="F97" s="142">
        <v>1129.6299999999999</v>
      </c>
      <c r="G97" s="142">
        <v>84.56</v>
      </c>
      <c r="H97" s="142">
        <v>0.97</v>
      </c>
      <c r="I97" s="142">
        <v>0</v>
      </c>
      <c r="J97" s="142">
        <v>0</v>
      </c>
      <c r="K97" s="142">
        <v>0</v>
      </c>
      <c r="L97" s="143"/>
      <c r="M97" s="144"/>
    </row>
    <row r="98" spans="1:13" s="70" customFormat="1" ht="19.5" customHeight="1">
      <c r="A98" s="69" t="s">
        <v>185</v>
      </c>
      <c r="B98" s="69" t="s">
        <v>90</v>
      </c>
      <c r="C98" s="69" t="s">
        <v>90</v>
      </c>
      <c r="D98" s="71" t="s">
        <v>110</v>
      </c>
      <c r="E98" s="142">
        <v>684.91</v>
      </c>
      <c r="F98" s="142">
        <v>628.67</v>
      </c>
      <c r="G98" s="142">
        <v>55.27</v>
      </c>
      <c r="H98" s="142">
        <v>0.97</v>
      </c>
      <c r="I98" s="142">
        <v>0</v>
      </c>
      <c r="J98" s="142">
        <v>0</v>
      </c>
      <c r="K98" s="142">
        <v>0</v>
      </c>
      <c r="L98" s="143"/>
      <c r="M98" s="144"/>
    </row>
    <row r="99" spans="1:13" s="70" customFormat="1" ht="19.5" customHeight="1">
      <c r="A99" s="69" t="s">
        <v>185</v>
      </c>
      <c r="B99" s="69" t="s">
        <v>90</v>
      </c>
      <c r="C99" s="69" t="s">
        <v>174</v>
      </c>
      <c r="D99" s="71" t="s">
        <v>188</v>
      </c>
      <c r="E99" s="142">
        <v>530.2500000000001</v>
      </c>
      <c r="F99" s="142">
        <v>500.96</v>
      </c>
      <c r="G99" s="142">
        <v>29.29</v>
      </c>
      <c r="H99" s="142">
        <v>0</v>
      </c>
      <c r="I99" s="142">
        <v>0</v>
      </c>
      <c r="J99" s="142">
        <v>0</v>
      </c>
      <c r="K99" s="142">
        <v>0</v>
      </c>
      <c r="L99" s="143"/>
      <c r="M99" s="144"/>
    </row>
    <row r="100" spans="1:13" s="70" customFormat="1" ht="19.5" customHeight="1">
      <c r="A100" s="69" t="s">
        <v>185</v>
      </c>
      <c r="B100" s="69" t="s">
        <v>92</v>
      </c>
      <c r="C100" s="69"/>
      <c r="D100" s="71" t="s">
        <v>189</v>
      </c>
      <c r="E100" s="142">
        <v>277.8399999999999</v>
      </c>
      <c r="F100" s="142">
        <v>248.72999999999996</v>
      </c>
      <c r="G100" s="142">
        <v>29.11</v>
      </c>
      <c r="H100" s="142">
        <v>0</v>
      </c>
      <c r="I100" s="142">
        <v>0</v>
      </c>
      <c r="J100" s="142">
        <v>0</v>
      </c>
      <c r="K100" s="142">
        <v>0</v>
      </c>
      <c r="L100" s="143"/>
      <c r="M100" s="144"/>
    </row>
    <row r="101" spans="1:13" s="70" customFormat="1" ht="19.5" customHeight="1">
      <c r="A101" s="69" t="s">
        <v>185</v>
      </c>
      <c r="B101" s="69" t="s">
        <v>92</v>
      </c>
      <c r="C101" s="69" t="s">
        <v>90</v>
      </c>
      <c r="D101" s="71" t="s">
        <v>110</v>
      </c>
      <c r="E101" s="142">
        <v>277.8399999999999</v>
      </c>
      <c r="F101" s="142">
        <v>248.72999999999996</v>
      </c>
      <c r="G101" s="142">
        <v>29.11</v>
      </c>
      <c r="H101" s="142">
        <v>0</v>
      </c>
      <c r="I101" s="142">
        <v>0</v>
      </c>
      <c r="J101" s="142">
        <v>0</v>
      </c>
      <c r="K101" s="142">
        <v>0</v>
      </c>
      <c r="L101" s="143"/>
      <c r="M101" s="144"/>
    </row>
    <row r="102" spans="1:13" s="70" customFormat="1" ht="19.5" customHeight="1">
      <c r="A102" s="69" t="s">
        <v>190</v>
      </c>
      <c r="B102" s="69"/>
      <c r="C102" s="69"/>
      <c r="D102" s="71" t="s">
        <v>191</v>
      </c>
      <c r="E102" s="142">
        <v>55382.59</v>
      </c>
      <c r="F102" s="142">
        <v>13670.47</v>
      </c>
      <c r="G102" s="142">
        <v>264.76</v>
      </c>
      <c r="H102" s="142">
        <v>36947.36</v>
      </c>
      <c r="I102" s="142">
        <v>0</v>
      </c>
      <c r="J102" s="142">
        <v>0</v>
      </c>
      <c r="K102" s="142">
        <v>0</v>
      </c>
      <c r="L102" s="143"/>
      <c r="M102" s="144">
        <v>4500</v>
      </c>
    </row>
    <row r="103" spans="1:13" s="70" customFormat="1" ht="19.5" customHeight="1">
      <c r="A103" s="69" t="s">
        <v>190</v>
      </c>
      <c r="B103" s="69" t="s">
        <v>90</v>
      </c>
      <c r="C103" s="69"/>
      <c r="D103" s="71" t="s">
        <v>192</v>
      </c>
      <c r="E103" s="142">
        <v>1686.25</v>
      </c>
      <c r="F103" s="142">
        <v>1450.6099999999997</v>
      </c>
      <c r="G103" s="142">
        <v>174.97000000000003</v>
      </c>
      <c r="H103" s="142">
        <v>60.67</v>
      </c>
      <c r="I103" s="142">
        <v>0</v>
      </c>
      <c r="J103" s="142">
        <v>0</v>
      </c>
      <c r="K103" s="142">
        <v>0</v>
      </c>
      <c r="L103" s="143"/>
      <c r="M103" s="144"/>
    </row>
    <row r="104" spans="1:13" s="70" customFormat="1" ht="19.5" customHeight="1">
      <c r="A104" s="69" t="s">
        <v>190</v>
      </c>
      <c r="B104" s="69" t="s">
        <v>90</v>
      </c>
      <c r="C104" s="69" t="s">
        <v>90</v>
      </c>
      <c r="D104" s="71" t="s">
        <v>110</v>
      </c>
      <c r="E104" s="142">
        <v>1675.15</v>
      </c>
      <c r="F104" s="142">
        <v>1450.6099999999997</v>
      </c>
      <c r="G104" s="142">
        <v>174.97000000000003</v>
      </c>
      <c r="H104" s="142">
        <v>49.57</v>
      </c>
      <c r="I104" s="142">
        <v>0</v>
      </c>
      <c r="J104" s="142">
        <v>0</v>
      </c>
      <c r="K104" s="142">
        <v>0</v>
      </c>
      <c r="L104" s="143"/>
      <c r="M104" s="144"/>
    </row>
    <row r="105" spans="1:13" s="70" customFormat="1" ht="19.5" customHeight="1">
      <c r="A105" s="69" t="s">
        <v>190</v>
      </c>
      <c r="B105" s="69" t="s">
        <v>90</v>
      </c>
      <c r="C105" s="69" t="s">
        <v>98</v>
      </c>
      <c r="D105" s="71" t="s">
        <v>111</v>
      </c>
      <c r="E105" s="142">
        <v>11.1</v>
      </c>
      <c r="F105" s="142">
        <v>0</v>
      </c>
      <c r="G105" s="142">
        <v>0</v>
      </c>
      <c r="H105" s="142">
        <v>11.1</v>
      </c>
      <c r="I105" s="142">
        <v>0</v>
      </c>
      <c r="J105" s="142">
        <v>0</v>
      </c>
      <c r="K105" s="142">
        <v>0</v>
      </c>
      <c r="L105" s="143"/>
      <c r="M105" s="144"/>
    </row>
    <row r="106" spans="1:13" s="70" customFormat="1" ht="19.5" customHeight="1">
      <c r="A106" s="69" t="s">
        <v>190</v>
      </c>
      <c r="B106" s="69" t="s">
        <v>98</v>
      </c>
      <c r="C106" s="69"/>
      <c r="D106" s="71" t="s">
        <v>193</v>
      </c>
      <c r="E106" s="142">
        <v>848.4400000000002</v>
      </c>
      <c r="F106" s="142">
        <v>381.93999999999994</v>
      </c>
      <c r="G106" s="142">
        <v>55.27</v>
      </c>
      <c r="H106" s="142">
        <v>411.23</v>
      </c>
      <c r="I106" s="142">
        <v>0</v>
      </c>
      <c r="J106" s="142">
        <v>0</v>
      </c>
      <c r="K106" s="142">
        <v>0</v>
      </c>
      <c r="L106" s="143"/>
      <c r="M106" s="144"/>
    </row>
    <row r="107" spans="1:13" s="70" customFormat="1" ht="19.5" customHeight="1">
      <c r="A107" s="69" t="s">
        <v>190</v>
      </c>
      <c r="B107" s="69" t="s">
        <v>98</v>
      </c>
      <c r="C107" s="69" t="s">
        <v>90</v>
      </c>
      <c r="D107" s="71" t="s">
        <v>110</v>
      </c>
      <c r="E107" s="142">
        <v>488.00999999999993</v>
      </c>
      <c r="F107" s="142">
        <v>381.93999999999994</v>
      </c>
      <c r="G107" s="142">
        <v>55.27</v>
      </c>
      <c r="H107" s="142">
        <v>50.8</v>
      </c>
      <c r="I107" s="142">
        <v>0</v>
      </c>
      <c r="J107" s="142">
        <v>0</v>
      </c>
      <c r="K107" s="142">
        <v>0</v>
      </c>
      <c r="L107" s="143"/>
      <c r="M107" s="144"/>
    </row>
    <row r="108" spans="1:13" s="70" customFormat="1" ht="19.5" customHeight="1">
      <c r="A108" s="69" t="s">
        <v>190</v>
      </c>
      <c r="B108" s="69" t="s">
        <v>98</v>
      </c>
      <c r="C108" s="69" t="s">
        <v>94</v>
      </c>
      <c r="D108" s="71" t="s">
        <v>194</v>
      </c>
      <c r="E108" s="142">
        <v>360.43</v>
      </c>
      <c r="F108" s="142">
        <v>0</v>
      </c>
      <c r="G108" s="142">
        <v>0</v>
      </c>
      <c r="H108" s="142">
        <v>360.43</v>
      </c>
      <c r="I108" s="142">
        <v>0</v>
      </c>
      <c r="J108" s="142">
        <v>0</v>
      </c>
      <c r="K108" s="142">
        <v>0</v>
      </c>
      <c r="L108" s="143"/>
      <c r="M108" s="144"/>
    </row>
    <row r="109" spans="1:13" s="70" customFormat="1" ht="19.5" customHeight="1">
      <c r="A109" s="69" t="s">
        <v>190</v>
      </c>
      <c r="B109" s="69" t="s">
        <v>117</v>
      </c>
      <c r="C109" s="69"/>
      <c r="D109" s="71" t="s">
        <v>195</v>
      </c>
      <c r="E109" s="142">
        <v>18644.879999999997</v>
      </c>
      <c r="F109" s="142">
        <v>11677.03</v>
      </c>
      <c r="G109" s="142">
        <v>13.440000000000001</v>
      </c>
      <c r="H109" s="142">
        <v>6954.409999999998</v>
      </c>
      <c r="I109" s="142">
        <v>0</v>
      </c>
      <c r="J109" s="142">
        <v>0</v>
      </c>
      <c r="K109" s="142">
        <v>0</v>
      </c>
      <c r="L109" s="143"/>
      <c r="M109" s="144"/>
    </row>
    <row r="110" spans="1:13" s="70" customFormat="1" ht="19.5" customHeight="1">
      <c r="A110" s="69" t="s">
        <v>190</v>
      </c>
      <c r="B110" s="69" t="s">
        <v>117</v>
      </c>
      <c r="C110" s="69" t="s">
        <v>90</v>
      </c>
      <c r="D110" s="71" t="s">
        <v>196</v>
      </c>
      <c r="E110" s="142">
        <v>1705.67</v>
      </c>
      <c r="F110" s="142">
        <v>0</v>
      </c>
      <c r="G110" s="142">
        <v>0</v>
      </c>
      <c r="H110" s="142">
        <v>1705.67</v>
      </c>
      <c r="I110" s="142">
        <v>0</v>
      </c>
      <c r="J110" s="142">
        <v>0</v>
      </c>
      <c r="K110" s="142">
        <v>0</v>
      </c>
      <c r="L110" s="143"/>
      <c r="M110" s="144"/>
    </row>
    <row r="111" spans="1:13" s="70" customFormat="1" ht="19.5" customHeight="1">
      <c r="A111" s="69" t="s">
        <v>190</v>
      </c>
      <c r="B111" s="69" t="s">
        <v>117</v>
      </c>
      <c r="C111" s="69" t="s">
        <v>98</v>
      </c>
      <c r="D111" s="71" t="s">
        <v>197</v>
      </c>
      <c r="E111" s="142">
        <v>5138.829999999998</v>
      </c>
      <c r="F111" s="142">
        <v>0</v>
      </c>
      <c r="G111" s="142">
        <v>0</v>
      </c>
      <c r="H111" s="142">
        <v>5138.829999999998</v>
      </c>
      <c r="I111" s="142">
        <v>0</v>
      </c>
      <c r="J111" s="142">
        <v>0</v>
      </c>
      <c r="K111" s="142">
        <v>0</v>
      </c>
      <c r="L111" s="143"/>
      <c r="M111" s="144"/>
    </row>
    <row r="112" spans="1:13" s="70" customFormat="1" ht="19.5" customHeight="1">
      <c r="A112" s="69" t="s">
        <v>190</v>
      </c>
      <c r="B112" s="69" t="s">
        <v>117</v>
      </c>
      <c r="C112" s="69" t="s">
        <v>91</v>
      </c>
      <c r="D112" s="71" t="s">
        <v>198</v>
      </c>
      <c r="E112" s="142">
        <v>147.55999999999997</v>
      </c>
      <c r="F112" s="142">
        <v>100.11</v>
      </c>
      <c r="G112" s="142">
        <v>13.440000000000001</v>
      </c>
      <c r="H112" s="142">
        <v>34.01</v>
      </c>
      <c r="I112" s="142">
        <v>0</v>
      </c>
      <c r="J112" s="142">
        <v>0</v>
      </c>
      <c r="K112" s="142">
        <v>0</v>
      </c>
      <c r="L112" s="143"/>
      <c r="M112" s="144"/>
    </row>
    <row r="113" spans="1:13" s="70" customFormat="1" ht="19.5" customHeight="1">
      <c r="A113" s="69" t="s">
        <v>190</v>
      </c>
      <c r="B113" s="69" t="s">
        <v>117</v>
      </c>
      <c r="C113" s="69" t="s">
        <v>117</v>
      </c>
      <c r="D113" s="71" t="s">
        <v>199</v>
      </c>
      <c r="E113" s="142">
        <v>11576.92</v>
      </c>
      <c r="F113" s="142">
        <v>11576.92</v>
      </c>
      <c r="G113" s="142">
        <v>0</v>
      </c>
      <c r="H113" s="142">
        <v>0</v>
      </c>
      <c r="I113" s="142">
        <v>0</v>
      </c>
      <c r="J113" s="142">
        <v>0</v>
      </c>
      <c r="K113" s="142">
        <v>0</v>
      </c>
      <c r="L113" s="143"/>
      <c r="M113" s="144"/>
    </row>
    <row r="114" spans="1:13" s="70" customFormat="1" ht="19.5" customHeight="1">
      <c r="A114" s="69" t="s">
        <v>190</v>
      </c>
      <c r="B114" s="69" t="s">
        <v>117</v>
      </c>
      <c r="C114" s="69" t="s">
        <v>94</v>
      </c>
      <c r="D114" s="71" t="s">
        <v>200</v>
      </c>
      <c r="E114" s="142">
        <v>75.9</v>
      </c>
      <c r="F114" s="142">
        <v>0</v>
      </c>
      <c r="G114" s="142">
        <v>0</v>
      </c>
      <c r="H114" s="142">
        <v>75.9</v>
      </c>
      <c r="I114" s="142">
        <v>0</v>
      </c>
      <c r="J114" s="142">
        <v>0</v>
      </c>
      <c r="K114" s="142">
        <v>0</v>
      </c>
      <c r="L114" s="143"/>
      <c r="M114" s="144"/>
    </row>
    <row r="115" spans="1:13" s="70" customFormat="1" ht="19.5" customHeight="1">
      <c r="A115" s="69" t="s">
        <v>190</v>
      </c>
      <c r="B115" s="69" t="s">
        <v>89</v>
      </c>
      <c r="C115" s="69"/>
      <c r="D115" s="71" t="s">
        <v>201</v>
      </c>
      <c r="E115" s="142">
        <v>442.73</v>
      </c>
      <c r="F115" s="142">
        <v>0</v>
      </c>
      <c r="G115" s="142">
        <v>0</v>
      </c>
      <c r="H115" s="142">
        <v>442.73</v>
      </c>
      <c r="I115" s="142">
        <v>0</v>
      </c>
      <c r="J115" s="142">
        <v>0</v>
      </c>
      <c r="K115" s="142">
        <v>0</v>
      </c>
      <c r="L115" s="143"/>
      <c r="M115" s="144"/>
    </row>
    <row r="116" spans="1:13" s="70" customFormat="1" ht="19.5" customHeight="1">
      <c r="A116" s="69" t="s">
        <v>190</v>
      </c>
      <c r="B116" s="69" t="s">
        <v>89</v>
      </c>
      <c r="C116" s="69" t="s">
        <v>98</v>
      </c>
      <c r="D116" s="71" t="s">
        <v>202</v>
      </c>
      <c r="E116" s="142">
        <v>28.56</v>
      </c>
      <c r="F116" s="142">
        <v>0</v>
      </c>
      <c r="G116" s="142">
        <v>0</v>
      </c>
      <c r="H116" s="142">
        <v>28.56</v>
      </c>
      <c r="I116" s="142">
        <v>0</v>
      </c>
      <c r="J116" s="142">
        <v>0</v>
      </c>
      <c r="K116" s="142">
        <v>0</v>
      </c>
      <c r="L116" s="143"/>
      <c r="M116" s="144"/>
    </row>
    <row r="117" spans="1:13" s="70" customFormat="1" ht="19.5" customHeight="1">
      <c r="A117" s="69" t="s">
        <v>190</v>
      </c>
      <c r="B117" s="69" t="s">
        <v>89</v>
      </c>
      <c r="C117" s="69" t="s">
        <v>117</v>
      </c>
      <c r="D117" s="71" t="s">
        <v>203</v>
      </c>
      <c r="E117" s="142">
        <v>363.33</v>
      </c>
      <c r="F117" s="142">
        <v>0</v>
      </c>
      <c r="G117" s="142">
        <v>0</v>
      </c>
      <c r="H117" s="142">
        <v>363.33</v>
      </c>
      <c r="I117" s="142">
        <v>0</v>
      </c>
      <c r="J117" s="142">
        <v>0</v>
      </c>
      <c r="K117" s="142">
        <v>0</v>
      </c>
      <c r="L117" s="143"/>
      <c r="M117" s="144"/>
    </row>
    <row r="118" spans="1:13" s="70" customFormat="1" ht="19.5" customHeight="1">
      <c r="A118" s="69" t="s">
        <v>190</v>
      </c>
      <c r="B118" s="69" t="s">
        <v>89</v>
      </c>
      <c r="C118" s="69" t="s">
        <v>94</v>
      </c>
      <c r="D118" s="71" t="s">
        <v>204</v>
      </c>
      <c r="E118" s="142">
        <v>50.84</v>
      </c>
      <c r="F118" s="142">
        <v>0</v>
      </c>
      <c r="G118" s="142">
        <v>0</v>
      </c>
      <c r="H118" s="142">
        <v>50.84</v>
      </c>
      <c r="I118" s="142">
        <v>0</v>
      </c>
      <c r="J118" s="142">
        <v>0</v>
      </c>
      <c r="K118" s="142">
        <v>0</v>
      </c>
      <c r="L118" s="143"/>
      <c r="M118" s="144"/>
    </row>
    <row r="119" spans="1:13" s="70" customFormat="1" ht="19.5" customHeight="1">
      <c r="A119" s="69" t="s">
        <v>190</v>
      </c>
      <c r="B119" s="69" t="s">
        <v>121</v>
      </c>
      <c r="C119" s="69"/>
      <c r="D119" s="71" t="s">
        <v>205</v>
      </c>
      <c r="E119" s="142">
        <v>316.71</v>
      </c>
      <c r="F119" s="142">
        <v>0</v>
      </c>
      <c r="G119" s="142">
        <v>0</v>
      </c>
      <c r="H119" s="142">
        <v>316.71</v>
      </c>
      <c r="I119" s="142">
        <v>0</v>
      </c>
      <c r="J119" s="142">
        <v>0</v>
      </c>
      <c r="K119" s="142">
        <v>0</v>
      </c>
      <c r="L119" s="143"/>
      <c r="M119" s="144"/>
    </row>
    <row r="120" spans="1:13" s="70" customFormat="1" ht="19.5" customHeight="1">
      <c r="A120" s="69" t="s">
        <v>190</v>
      </c>
      <c r="B120" s="69" t="s">
        <v>121</v>
      </c>
      <c r="C120" s="69" t="s">
        <v>90</v>
      </c>
      <c r="D120" s="71" t="s">
        <v>206</v>
      </c>
      <c r="E120" s="142">
        <v>18</v>
      </c>
      <c r="F120" s="142">
        <v>0</v>
      </c>
      <c r="G120" s="142">
        <v>0</v>
      </c>
      <c r="H120" s="142">
        <v>18</v>
      </c>
      <c r="I120" s="142">
        <v>0</v>
      </c>
      <c r="J120" s="142">
        <v>0</v>
      </c>
      <c r="K120" s="142">
        <v>0</v>
      </c>
      <c r="L120" s="143"/>
      <c r="M120" s="144"/>
    </row>
    <row r="121" spans="1:13" s="70" customFormat="1" ht="19.5" customHeight="1">
      <c r="A121" s="69" t="s">
        <v>190</v>
      </c>
      <c r="B121" s="69" t="s">
        <v>121</v>
      </c>
      <c r="C121" s="69" t="s">
        <v>98</v>
      </c>
      <c r="D121" s="71" t="s">
        <v>207</v>
      </c>
      <c r="E121" s="142">
        <v>298.71</v>
      </c>
      <c r="F121" s="142">
        <v>0</v>
      </c>
      <c r="G121" s="142">
        <v>0</v>
      </c>
      <c r="H121" s="142">
        <v>298.71</v>
      </c>
      <c r="I121" s="142">
        <v>0</v>
      </c>
      <c r="J121" s="142">
        <v>0</v>
      </c>
      <c r="K121" s="142">
        <v>0</v>
      </c>
      <c r="L121" s="143"/>
      <c r="M121" s="144"/>
    </row>
    <row r="122" spans="1:13" s="70" customFormat="1" ht="19.5" customHeight="1">
      <c r="A122" s="69" t="s">
        <v>190</v>
      </c>
      <c r="B122" s="69" t="s">
        <v>124</v>
      </c>
      <c r="C122" s="69"/>
      <c r="D122" s="71" t="s">
        <v>208</v>
      </c>
      <c r="E122" s="142">
        <v>594.2699999999999</v>
      </c>
      <c r="F122" s="142">
        <v>122.63</v>
      </c>
      <c r="G122" s="142">
        <v>17.03</v>
      </c>
      <c r="H122" s="142">
        <v>454.61</v>
      </c>
      <c r="I122" s="142">
        <v>0</v>
      </c>
      <c r="J122" s="142">
        <v>0</v>
      </c>
      <c r="K122" s="142">
        <v>0</v>
      </c>
      <c r="L122" s="143"/>
      <c r="M122" s="144"/>
    </row>
    <row r="123" spans="1:13" s="70" customFormat="1" ht="19.5" customHeight="1">
      <c r="A123" s="69" t="s">
        <v>190</v>
      </c>
      <c r="B123" s="69" t="s">
        <v>124</v>
      </c>
      <c r="C123" s="69" t="s">
        <v>90</v>
      </c>
      <c r="D123" s="71" t="s">
        <v>110</v>
      </c>
      <c r="E123" s="142">
        <v>140.07</v>
      </c>
      <c r="F123" s="142">
        <v>122.63</v>
      </c>
      <c r="G123" s="142">
        <v>17.03</v>
      </c>
      <c r="H123" s="142">
        <v>0.41</v>
      </c>
      <c r="I123" s="142">
        <v>0</v>
      </c>
      <c r="J123" s="142">
        <v>0</v>
      </c>
      <c r="K123" s="142">
        <v>0</v>
      </c>
      <c r="L123" s="143"/>
      <c r="M123" s="144"/>
    </row>
    <row r="124" spans="1:13" s="70" customFormat="1" ht="19.5" customHeight="1">
      <c r="A124" s="69" t="s">
        <v>190</v>
      </c>
      <c r="B124" s="69" t="s">
        <v>124</v>
      </c>
      <c r="C124" s="69" t="s">
        <v>168</v>
      </c>
      <c r="D124" s="71" t="s">
        <v>209</v>
      </c>
      <c r="E124" s="142">
        <v>427</v>
      </c>
      <c r="F124" s="142">
        <v>0</v>
      </c>
      <c r="G124" s="142">
        <v>0</v>
      </c>
      <c r="H124" s="142">
        <v>427</v>
      </c>
      <c r="I124" s="142">
        <v>0</v>
      </c>
      <c r="J124" s="142">
        <v>0</v>
      </c>
      <c r="K124" s="142">
        <v>0</v>
      </c>
      <c r="L124" s="143"/>
      <c r="M124" s="144"/>
    </row>
    <row r="125" spans="1:13" s="70" customFormat="1" ht="19.5" customHeight="1">
      <c r="A125" s="69" t="s">
        <v>190</v>
      </c>
      <c r="B125" s="69" t="s">
        <v>124</v>
      </c>
      <c r="C125" s="69" t="s">
        <v>94</v>
      </c>
      <c r="D125" s="71" t="s">
        <v>210</v>
      </c>
      <c r="E125" s="142">
        <v>27.2</v>
      </c>
      <c r="F125" s="142">
        <v>0</v>
      </c>
      <c r="G125" s="142">
        <v>0</v>
      </c>
      <c r="H125" s="142">
        <v>27.2</v>
      </c>
      <c r="I125" s="142">
        <v>0</v>
      </c>
      <c r="J125" s="142">
        <v>0</v>
      </c>
      <c r="K125" s="142">
        <v>0</v>
      </c>
      <c r="L125" s="143"/>
      <c r="M125" s="144"/>
    </row>
    <row r="126" spans="1:13" s="70" customFormat="1" ht="19.5" customHeight="1">
      <c r="A126" s="69" t="s">
        <v>190</v>
      </c>
      <c r="B126" s="69" t="s">
        <v>211</v>
      </c>
      <c r="C126" s="69"/>
      <c r="D126" s="71" t="s">
        <v>212</v>
      </c>
      <c r="E126" s="142">
        <v>42.30999999999998</v>
      </c>
      <c r="F126" s="142">
        <v>38.25999999999999</v>
      </c>
      <c r="G126" s="142">
        <v>4.050000000000001</v>
      </c>
      <c r="H126" s="142">
        <v>0</v>
      </c>
      <c r="I126" s="142">
        <v>0</v>
      </c>
      <c r="J126" s="142">
        <v>0</v>
      </c>
      <c r="K126" s="142">
        <v>0</v>
      </c>
      <c r="L126" s="143"/>
      <c r="M126" s="144"/>
    </row>
    <row r="127" spans="1:13" s="70" customFormat="1" ht="19.5" customHeight="1">
      <c r="A127" s="69" t="s">
        <v>190</v>
      </c>
      <c r="B127" s="69" t="s">
        <v>211</v>
      </c>
      <c r="C127" s="69" t="s">
        <v>90</v>
      </c>
      <c r="D127" s="71" t="s">
        <v>110</v>
      </c>
      <c r="E127" s="142">
        <v>42.30999999999998</v>
      </c>
      <c r="F127" s="142">
        <v>38.25999999999999</v>
      </c>
      <c r="G127" s="142">
        <v>4.050000000000001</v>
      </c>
      <c r="H127" s="142">
        <v>0</v>
      </c>
      <c r="I127" s="142">
        <v>0</v>
      </c>
      <c r="J127" s="142">
        <v>0</v>
      </c>
      <c r="K127" s="142">
        <v>0</v>
      </c>
      <c r="L127" s="143"/>
      <c r="M127" s="144"/>
    </row>
    <row r="128" spans="1:13" s="70" customFormat="1" ht="19.5" customHeight="1">
      <c r="A128" s="69" t="s">
        <v>190</v>
      </c>
      <c r="B128" s="69" t="s">
        <v>131</v>
      </c>
      <c r="C128" s="69"/>
      <c r="D128" s="71" t="s">
        <v>213</v>
      </c>
      <c r="E128" s="142">
        <v>28127</v>
      </c>
      <c r="F128" s="142">
        <v>0</v>
      </c>
      <c r="G128" s="142">
        <v>0</v>
      </c>
      <c r="H128" s="142">
        <v>28127</v>
      </c>
      <c r="I128" s="142">
        <v>0</v>
      </c>
      <c r="J128" s="142">
        <v>0</v>
      </c>
      <c r="K128" s="142">
        <v>0</v>
      </c>
      <c r="L128" s="143"/>
      <c r="M128" s="144"/>
    </row>
    <row r="129" spans="1:13" s="70" customFormat="1" ht="28.5" customHeight="1">
      <c r="A129" s="69" t="s">
        <v>190</v>
      </c>
      <c r="B129" s="69" t="s">
        <v>131</v>
      </c>
      <c r="C129" s="69" t="s">
        <v>90</v>
      </c>
      <c r="D129" s="71" t="s">
        <v>214</v>
      </c>
      <c r="E129" s="142">
        <v>28000</v>
      </c>
      <c r="F129" s="142">
        <v>0</v>
      </c>
      <c r="G129" s="142">
        <v>0</v>
      </c>
      <c r="H129" s="142">
        <v>28000</v>
      </c>
      <c r="I129" s="142">
        <v>0</v>
      </c>
      <c r="J129" s="142">
        <v>0</v>
      </c>
      <c r="K129" s="142">
        <v>0</v>
      </c>
      <c r="L129" s="143"/>
      <c r="M129" s="144"/>
    </row>
    <row r="130" spans="1:13" s="70" customFormat="1" ht="27" customHeight="1">
      <c r="A130" s="69" t="s">
        <v>190</v>
      </c>
      <c r="B130" s="69" t="s">
        <v>131</v>
      </c>
      <c r="C130" s="69" t="s">
        <v>98</v>
      </c>
      <c r="D130" s="71" t="s">
        <v>215</v>
      </c>
      <c r="E130" s="142">
        <v>127</v>
      </c>
      <c r="F130" s="142">
        <v>0</v>
      </c>
      <c r="G130" s="142">
        <v>0</v>
      </c>
      <c r="H130" s="142">
        <v>127</v>
      </c>
      <c r="I130" s="142">
        <v>0</v>
      </c>
      <c r="J130" s="142">
        <v>0</v>
      </c>
      <c r="K130" s="142">
        <v>0</v>
      </c>
      <c r="L130" s="143"/>
      <c r="M130" s="144"/>
    </row>
    <row r="131" spans="1:13" s="70" customFormat="1" ht="19.5" customHeight="1">
      <c r="A131" s="69" t="s">
        <v>190</v>
      </c>
      <c r="B131" s="69" t="s">
        <v>94</v>
      </c>
      <c r="C131" s="69"/>
      <c r="D131" s="71" t="s">
        <v>216</v>
      </c>
      <c r="E131" s="142">
        <v>180</v>
      </c>
      <c r="F131" s="142">
        <v>0</v>
      </c>
      <c r="G131" s="142">
        <v>0</v>
      </c>
      <c r="H131" s="142">
        <v>180</v>
      </c>
      <c r="I131" s="142">
        <v>0</v>
      </c>
      <c r="J131" s="142">
        <v>0</v>
      </c>
      <c r="K131" s="142">
        <v>0</v>
      </c>
      <c r="L131" s="143"/>
      <c r="M131" s="144"/>
    </row>
    <row r="132" spans="1:13" s="70" customFormat="1" ht="19.5" customHeight="1">
      <c r="A132" s="69" t="s">
        <v>190</v>
      </c>
      <c r="B132" s="69" t="s">
        <v>94</v>
      </c>
      <c r="C132" s="69" t="s">
        <v>90</v>
      </c>
      <c r="D132" s="71" t="s">
        <v>217</v>
      </c>
      <c r="E132" s="142">
        <v>180</v>
      </c>
      <c r="F132" s="142">
        <v>0</v>
      </c>
      <c r="G132" s="142">
        <v>0</v>
      </c>
      <c r="H132" s="142">
        <v>180</v>
      </c>
      <c r="I132" s="142">
        <v>0</v>
      </c>
      <c r="J132" s="142">
        <v>0</v>
      </c>
      <c r="K132" s="142">
        <v>0</v>
      </c>
      <c r="L132" s="143"/>
      <c r="M132" s="144"/>
    </row>
    <row r="133" spans="1:13" s="70" customFormat="1" ht="19.5" customHeight="1">
      <c r="A133" s="69" t="s">
        <v>218</v>
      </c>
      <c r="B133" s="69"/>
      <c r="C133" s="69"/>
      <c r="D133" s="71" t="s">
        <v>219</v>
      </c>
      <c r="E133" s="142">
        <v>35702.83</v>
      </c>
      <c r="F133" s="142">
        <v>12501.16</v>
      </c>
      <c r="G133" s="142">
        <v>177.44000000000003</v>
      </c>
      <c r="H133" s="142">
        <v>18194.23</v>
      </c>
      <c r="I133" s="142">
        <v>0</v>
      </c>
      <c r="J133" s="142">
        <v>0</v>
      </c>
      <c r="K133" s="142">
        <v>0</v>
      </c>
      <c r="L133" s="143"/>
      <c r="M133" s="144">
        <v>4830</v>
      </c>
    </row>
    <row r="134" spans="1:13" s="70" customFormat="1" ht="19.5" customHeight="1">
      <c r="A134" s="69" t="s">
        <v>218</v>
      </c>
      <c r="B134" s="69" t="s">
        <v>90</v>
      </c>
      <c r="C134" s="69"/>
      <c r="D134" s="71" t="s">
        <v>220</v>
      </c>
      <c r="E134" s="142">
        <v>715.1599999999997</v>
      </c>
      <c r="F134" s="142">
        <v>591.53</v>
      </c>
      <c r="G134" s="142">
        <v>97.27999999999999</v>
      </c>
      <c r="H134" s="142">
        <v>26.35</v>
      </c>
      <c r="I134" s="142">
        <v>0</v>
      </c>
      <c r="J134" s="142">
        <v>0</v>
      </c>
      <c r="K134" s="142">
        <v>0</v>
      </c>
      <c r="L134" s="143"/>
      <c r="M134" s="144"/>
    </row>
    <row r="135" spans="1:13" s="70" customFormat="1" ht="19.5" customHeight="1">
      <c r="A135" s="69" t="s">
        <v>218</v>
      </c>
      <c r="B135" s="69" t="s">
        <v>90</v>
      </c>
      <c r="C135" s="69" t="s">
        <v>90</v>
      </c>
      <c r="D135" s="71" t="s">
        <v>110</v>
      </c>
      <c r="E135" s="142">
        <v>654.1299999999999</v>
      </c>
      <c r="F135" s="142">
        <v>591.53</v>
      </c>
      <c r="G135" s="142">
        <v>59.83</v>
      </c>
      <c r="H135" s="142">
        <v>2.77</v>
      </c>
      <c r="I135" s="142">
        <v>0</v>
      </c>
      <c r="J135" s="142">
        <v>0</v>
      </c>
      <c r="K135" s="142">
        <v>0</v>
      </c>
      <c r="L135" s="143"/>
      <c r="M135" s="144"/>
    </row>
    <row r="136" spans="1:13" s="70" customFormat="1" ht="19.5" customHeight="1">
      <c r="A136" s="69" t="s">
        <v>218</v>
      </c>
      <c r="B136" s="69" t="s">
        <v>90</v>
      </c>
      <c r="C136" s="69" t="s">
        <v>98</v>
      </c>
      <c r="D136" s="71" t="s">
        <v>111</v>
      </c>
      <c r="E136" s="142">
        <v>61.029999999999994</v>
      </c>
      <c r="F136" s="142">
        <v>0</v>
      </c>
      <c r="G136" s="142">
        <v>37.449999999999996</v>
      </c>
      <c r="H136" s="142">
        <v>23.58</v>
      </c>
      <c r="I136" s="142">
        <v>0</v>
      </c>
      <c r="J136" s="142">
        <v>0</v>
      </c>
      <c r="K136" s="142">
        <v>0</v>
      </c>
      <c r="L136" s="143"/>
      <c r="M136" s="144"/>
    </row>
    <row r="137" spans="1:13" s="70" customFormat="1" ht="19.5" customHeight="1">
      <c r="A137" s="69" t="s">
        <v>218</v>
      </c>
      <c r="B137" s="69" t="s">
        <v>98</v>
      </c>
      <c r="C137" s="69"/>
      <c r="D137" s="71" t="s">
        <v>221</v>
      </c>
      <c r="E137" s="142">
        <v>677.69</v>
      </c>
      <c r="F137" s="142">
        <v>677</v>
      </c>
      <c r="G137" s="142">
        <v>0</v>
      </c>
      <c r="H137" s="142">
        <v>0.69</v>
      </c>
      <c r="I137" s="142">
        <v>0</v>
      </c>
      <c r="J137" s="142">
        <v>0</v>
      </c>
      <c r="K137" s="142">
        <v>0</v>
      </c>
      <c r="L137" s="143"/>
      <c r="M137" s="144"/>
    </row>
    <row r="138" spans="1:13" s="70" customFormat="1" ht="19.5" customHeight="1">
      <c r="A138" s="69" t="s">
        <v>218</v>
      </c>
      <c r="B138" s="69" t="s">
        <v>98</v>
      </c>
      <c r="C138" s="69" t="s">
        <v>90</v>
      </c>
      <c r="D138" s="71" t="s">
        <v>222</v>
      </c>
      <c r="E138" s="142">
        <v>617.69</v>
      </c>
      <c r="F138" s="142">
        <v>617</v>
      </c>
      <c r="G138" s="142">
        <v>0</v>
      </c>
      <c r="H138" s="142">
        <v>0.69</v>
      </c>
      <c r="I138" s="142">
        <v>0</v>
      </c>
      <c r="J138" s="142">
        <v>0</v>
      </c>
      <c r="K138" s="142">
        <v>0</v>
      </c>
      <c r="L138" s="143"/>
      <c r="M138" s="144"/>
    </row>
    <row r="139" spans="1:13" s="70" customFormat="1" ht="19.5" customHeight="1">
      <c r="A139" s="69" t="s">
        <v>218</v>
      </c>
      <c r="B139" s="69" t="s">
        <v>98</v>
      </c>
      <c r="C139" s="69" t="s">
        <v>98</v>
      </c>
      <c r="D139" s="71" t="s">
        <v>223</v>
      </c>
      <c r="E139" s="142">
        <v>60</v>
      </c>
      <c r="F139" s="142">
        <v>60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3"/>
      <c r="M139" s="144"/>
    </row>
    <row r="140" spans="1:13" s="70" customFormat="1" ht="19.5" customHeight="1">
      <c r="A140" s="69" t="s">
        <v>218</v>
      </c>
      <c r="B140" s="69" t="s">
        <v>91</v>
      </c>
      <c r="C140" s="69"/>
      <c r="D140" s="71" t="s">
        <v>224</v>
      </c>
      <c r="E140" s="142">
        <v>2712.82</v>
      </c>
      <c r="F140" s="142">
        <v>2405</v>
      </c>
      <c r="G140" s="142">
        <v>0</v>
      </c>
      <c r="H140" s="142">
        <v>307.82</v>
      </c>
      <c r="I140" s="142">
        <v>0</v>
      </c>
      <c r="J140" s="142">
        <v>0</v>
      </c>
      <c r="K140" s="142">
        <v>0</v>
      </c>
      <c r="L140" s="143"/>
      <c r="M140" s="144"/>
    </row>
    <row r="141" spans="1:13" s="70" customFormat="1" ht="19.5" customHeight="1">
      <c r="A141" s="69" t="s">
        <v>218</v>
      </c>
      <c r="B141" s="69" t="s">
        <v>91</v>
      </c>
      <c r="C141" s="69" t="s">
        <v>98</v>
      </c>
      <c r="D141" s="71" t="s">
        <v>225</v>
      </c>
      <c r="E141" s="142">
        <v>2710.12</v>
      </c>
      <c r="F141" s="142">
        <v>2405</v>
      </c>
      <c r="G141" s="142">
        <v>0</v>
      </c>
      <c r="H141" s="142">
        <v>305.12</v>
      </c>
      <c r="I141" s="142">
        <v>0</v>
      </c>
      <c r="J141" s="142">
        <v>0</v>
      </c>
      <c r="K141" s="142">
        <v>0</v>
      </c>
      <c r="L141" s="143"/>
      <c r="M141" s="144"/>
    </row>
    <row r="142" spans="1:13" s="70" customFormat="1" ht="19.5" customHeight="1">
      <c r="A142" s="69" t="s">
        <v>218</v>
      </c>
      <c r="B142" s="69" t="s">
        <v>91</v>
      </c>
      <c r="C142" s="69" t="s">
        <v>94</v>
      </c>
      <c r="D142" s="71" t="s">
        <v>226</v>
      </c>
      <c r="E142" s="142">
        <v>2.7</v>
      </c>
      <c r="F142" s="142">
        <v>0</v>
      </c>
      <c r="G142" s="142">
        <v>0</v>
      </c>
      <c r="H142" s="142">
        <v>2.7</v>
      </c>
      <c r="I142" s="142">
        <v>0</v>
      </c>
      <c r="J142" s="142">
        <v>0</v>
      </c>
      <c r="K142" s="142">
        <v>0</v>
      </c>
      <c r="L142" s="143"/>
      <c r="M142" s="144"/>
    </row>
    <row r="143" spans="1:13" s="70" customFormat="1" ht="19.5" customHeight="1">
      <c r="A143" s="69" t="s">
        <v>218</v>
      </c>
      <c r="B143" s="69" t="s">
        <v>92</v>
      </c>
      <c r="C143" s="69"/>
      <c r="D143" s="71" t="s">
        <v>227</v>
      </c>
      <c r="E143" s="142">
        <v>981.5199999999999</v>
      </c>
      <c r="F143" s="142">
        <v>907.7</v>
      </c>
      <c r="G143" s="142">
        <v>70.56</v>
      </c>
      <c r="H143" s="142">
        <v>3.26</v>
      </c>
      <c r="I143" s="142">
        <v>0</v>
      </c>
      <c r="J143" s="142">
        <v>0</v>
      </c>
      <c r="K143" s="142">
        <v>0</v>
      </c>
      <c r="L143" s="143"/>
      <c r="M143" s="144"/>
    </row>
    <row r="144" spans="1:13" s="70" customFormat="1" ht="19.5" customHeight="1">
      <c r="A144" s="69" t="s">
        <v>218</v>
      </c>
      <c r="B144" s="69" t="s">
        <v>92</v>
      </c>
      <c r="C144" s="69" t="s">
        <v>90</v>
      </c>
      <c r="D144" s="71" t="s">
        <v>228</v>
      </c>
      <c r="E144" s="142">
        <v>411.9800000000001</v>
      </c>
      <c r="F144" s="142">
        <v>385.45</v>
      </c>
      <c r="G144" s="142">
        <v>26.119999999999997</v>
      </c>
      <c r="H144" s="142">
        <v>0.41</v>
      </c>
      <c r="I144" s="142">
        <v>0</v>
      </c>
      <c r="J144" s="142">
        <v>0</v>
      </c>
      <c r="K144" s="142">
        <v>0</v>
      </c>
      <c r="L144" s="143"/>
      <c r="M144" s="144"/>
    </row>
    <row r="145" spans="1:13" s="70" customFormat="1" ht="19.5" customHeight="1">
      <c r="A145" s="69" t="s">
        <v>218</v>
      </c>
      <c r="B145" s="69" t="s">
        <v>92</v>
      </c>
      <c r="C145" s="69" t="s">
        <v>98</v>
      </c>
      <c r="D145" s="71" t="s">
        <v>229</v>
      </c>
      <c r="E145" s="142">
        <v>92.70999999999998</v>
      </c>
      <c r="F145" s="142">
        <v>76.07999999999998</v>
      </c>
      <c r="G145" s="142">
        <v>16.35</v>
      </c>
      <c r="H145" s="142">
        <v>0.28</v>
      </c>
      <c r="I145" s="142">
        <v>0</v>
      </c>
      <c r="J145" s="142">
        <v>0</v>
      </c>
      <c r="K145" s="142">
        <v>0</v>
      </c>
      <c r="L145" s="143"/>
      <c r="M145" s="144"/>
    </row>
    <row r="146" spans="1:13" s="70" customFormat="1" ht="19.5" customHeight="1">
      <c r="A146" s="69" t="s">
        <v>218</v>
      </c>
      <c r="B146" s="69" t="s">
        <v>92</v>
      </c>
      <c r="C146" s="69" t="s">
        <v>91</v>
      </c>
      <c r="D146" s="71" t="s">
        <v>230</v>
      </c>
      <c r="E146" s="142">
        <v>476.83</v>
      </c>
      <c r="F146" s="142">
        <v>446.16999999999996</v>
      </c>
      <c r="G146" s="142">
        <v>28.09</v>
      </c>
      <c r="H146" s="142">
        <v>2.57</v>
      </c>
      <c r="I146" s="142">
        <v>0</v>
      </c>
      <c r="J146" s="142">
        <v>0</v>
      </c>
      <c r="K146" s="142">
        <v>0</v>
      </c>
      <c r="L146" s="143"/>
      <c r="M146" s="144"/>
    </row>
    <row r="147" spans="1:13" s="70" customFormat="1" ht="19.5" customHeight="1">
      <c r="A147" s="69" t="s">
        <v>218</v>
      </c>
      <c r="B147" s="69" t="s">
        <v>168</v>
      </c>
      <c r="C147" s="69"/>
      <c r="D147" s="71" t="s">
        <v>231</v>
      </c>
      <c r="E147" s="142">
        <v>86.91</v>
      </c>
      <c r="F147" s="142">
        <v>0</v>
      </c>
      <c r="G147" s="142">
        <v>9.6</v>
      </c>
      <c r="H147" s="142">
        <v>77.31</v>
      </c>
      <c r="I147" s="142">
        <v>0</v>
      </c>
      <c r="J147" s="142">
        <v>0</v>
      </c>
      <c r="K147" s="142">
        <v>0</v>
      </c>
      <c r="L147" s="143"/>
      <c r="M147" s="144"/>
    </row>
    <row r="148" spans="1:13" s="70" customFormat="1" ht="19.5" customHeight="1">
      <c r="A148" s="69" t="s">
        <v>218</v>
      </c>
      <c r="B148" s="69" t="s">
        <v>168</v>
      </c>
      <c r="C148" s="69" t="s">
        <v>232</v>
      </c>
      <c r="D148" s="71" t="s">
        <v>233</v>
      </c>
      <c r="E148" s="142">
        <v>9.6</v>
      </c>
      <c r="F148" s="142">
        <v>0</v>
      </c>
      <c r="G148" s="142">
        <v>9.6</v>
      </c>
      <c r="H148" s="142">
        <v>0</v>
      </c>
      <c r="I148" s="142">
        <v>0</v>
      </c>
      <c r="J148" s="142">
        <v>0</v>
      </c>
      <c r="K148" s="142">
        <v>0</v>
      </c>
      <c r="L148" s="143"/>
      <c r="M148" s="144"/>
    </row>
    <row r="149" spans="1:13" s="70" customFormat="1" ht="19.5" customHeight="1">
      <c r="A149" s="69" t="s">
        <v>218</v>
      </c>
      <c r="B149" s="69" t="s">
        <v>168</v>
      </c>
      <c r="C149" s="69" t="s">
        <v>94</v>
      </c>
      <c r="D149" s="71" t="s">
        <v>234</v>
      </c>
      <c r="E149" s="142">
        <v>77.31</v>
      </c>
      <c r="F149" s="142">
        <v>0</v>
      </c>
      <c r="G149" s="142">
        <v>0</v>
      </c>
      <c r="H149" s="142">
        <v>77.31</v>
      </c>
      <c r="I149" s="142">
        <v>0</v>
      </c>
      <c r="J149" s="142">
        <v>0</v>
      </c>
      <c r="K149" s="142">
        <v>0</v>
      </c>
      <c r="L149" s="143"/>
      <c r="M149" s="144"/>
    </row>
    <row r="150" spans="1:13" s="70" customFormat="1" ht="19.5" customHeight="1">
      <c r="A150" s="69" t="s">
        <v>218</v>
      </c>
      <c r="B150" s="69" t="s">
        <v>124</v>
      </c>
      <c r="C150" s="69"/>
      <c r="D150" s="71" t="s">
        <v>235</v>
      </c>
      <c r="E150" s="142">
        <v>7919.929999999998</v>
      </c>
      <c r="F150" s="142">
        <v>7919.929999999998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3"/>
      <c r="M150" s="144"/>
    </row>
    <row r="151" spans="1:13" s="70" customFormat="1" ht="19.5" customHeight="1">
      <c r="A151" s="69" t="s">
        <v>218</v>
      </c>
      <c r="B151" s="69" t="s">
        <v>124</v>
      </c>
      <c r="C151" s="69" t="s">
        <v>90</v>
      </c>
      <c r="D151" s="71" t="s">
        <v>236</v>
      </c>
      <c r="E151" s="142">
        <v>1285.18</v>
      </c>
      <c r="F151" s="142">
        <v>1285.18</v>
      </c>
      <c r="G151" s="142">
        <v>0</v>
      </c>
      <c r="H151" s="142">
        <v>0</v>
      </c>
      <c r="I151" s="142">
        <v>0</v>
      </c>
      <c r="J151" s="142">
        <v>0</v>
      </c>
      <c r="K151" s="142">
        <v>0</v>
      </c>
      <c r="L151" s="143"/>
      <c r="M151" s="144"/>
    </row>
    <row r="152" spans="1:13" s="70" customFormat="1" ht="19.5" customHeight="1">
      <c r="A152" s="69" t="s">
        <v>218</v>
      </c>
      <c r="B152" s="69" t="s">
        <v>124</v>
      </c>
      <c r="C152" s="69" t="s">
        <v>98</v>
      </c>
      <c r="D152" s="71" t="s">
        <v>237</v>
      </c>
      <c r="E152" s="142">
        <v>4222.309999999999</v>
      </c>
      <c r="F152" s="142">
        <v>4222.309999999999</v>
      </c>
      <c r="G152" s="142">
        <v>0</v>
      </c>
      <c r="H152" s="142">
        <v>0</v>
      </c>
      <c r="I152" s="142">
        <v>0</v>
      </c>
      <c r="J152" s="142">
        <v>0</v>
      </c>
      <c r="K152" s="142">
        <v>0</v>
      </c>
      <c r="L152" s="143"/>
      <c r="M152" s="144"/>
    </row>
    <row r="153" spans="1:13" s="70" customFormat="1" ht="19.5" customHeight="1">
      <c r="A153" s="69" t="s">
        <v>218</v>
      </c>
      <c r="B153" s="69" t="s">
        <v>124</v>
      </c>
      <c r="C153" s="69" t="s">
        <v>91</v>
      </c>
      <c r="D153" s="71" t="s">
        <v>238</v>
      </c>
      <c r="E153" s="142">
        <v>2412.439999999999</v>
      </c>
      <c r="F153" s="142">
        <v>2412.439999999999</v>
      </c>
      <c r="G153" s="142">
        <v>0</v>
      </c>
      <c r="H153" s="142">
        <v>0</v>
      </c>
      <c r="I153" s="142">
        <v>0</v>
      </c>
      <c r="J153" s="142">
        <v>0</v>
      </c>
      <c r="K153" s="142">
        <v>0</v>
      </c>
      <c r="L153" s="143"/>
      <c r="M153" s="144"/>
    </row>
    <row r="154" spans="1:13" s="70" customFormat="1" ht="19.5" customHeight="1">
      <c r="A154" s="69" t="s">
        <v>218</v>
      </c>
      <c r="B154" s="69" t="s">
        <v>239</v>
      </c>
      <c r="C154" s="69"/>
      <c r="D154" s="71" t="s">
        <v>240</v>
      </c>
      <c r="E154" s="142">
        <v>17778.8</v>
      </c>
      <c r="F154" s="142">
        <v>0</v>
      </c>
      <c r="G154" s="142">
        <v>0</v>
      </c>
      <c r="H154" s="142">
        <v>17778.8</v>
      </c>
      <c r="I154" s="142">
        <v>0</v>
      </c>
      <c r="J154" s="142">
        <v>0</v>
      </c>
      <c r="K154" s="142">
        <v>0</v>
      </c>
      <c r="L154" s="143"/>
      <c r="M154" s="144"/>
    </row>
    <row r="155" spans="1:13" s="70" customFormat="1" ht="19.5" customHeight="1">
      <c r="A155" s="69" t="s">
        <v>218</v>
      </c>
      <c r="B155" s="69" t="s">
        <v>239</v>
      </c>
      <c r="C155" s="69" t="s">
        <v>91</v>
      </c>
      <c r="D155" s="71" t="s">
        <v>241</v>
      </c>
      <c r="E155" s="142">
        <v>17702</v>
      </c>
      <c r="F155" s="142">
        <v>0</v>
      </c>
      <c r="G155" s="142">
        <v>0</v>
      </c>
      <c r="H155" s="142">
        <v>17702</v>
      </c>
      <c r="I155" s="142">
        <v>0</v>
      </c>
      <c r="J155" s="142">
        <v>0</v>
      </c>
      <c r="K155" s="142">
        <v>0</v>
      </c>
      <c r="L155" s="143"/>
      <c r="M155" s="144"/>
    </row>
    <row r="156" spans="1:13" s="70" customFormat="1" ht="27" customHeight="1">
      <c r="A156" s="69" t="s">
        <v>218</v>
      </c>
      <c r="B156" s="69" t="s">
        <v>239</v>
      </c>
      <c r="C156" s="69" t="s">
        <v>92</v>
      </c>
      <c r="D156" s="71" t="s">
        <v>242</v>
      </c>
      <c r="E156" s="142">
        <v>76.8</v>
      </c>
      <c r="F156" s="142">
        <v>0</v>
      </c>
      <c r="G156" s="142">
        <v>0</v>
      </c>
      <c r="H156" s="142">
        <v>76.8</v>
      </c>
      <c r="I156" s="142">
        <v>0</v>
      </c>
      <c r="J156" s="142">
        <v>0</v>
      </c>
      <c r="K156" s="142">
        <v>0</v>
      </c>
      <c r="L156" s="143"/>
      <c r="M156" s="144"/>
    </row>
    <row r="157" spans="1:13" s="70" customFormat="1" ht="19.5" customHeight="1">
      <c r="A157" s="69" t="s">
        <v>243</v>
      </c>
      <c r="B157" s="69"/>
      <c r="C157" s="69"/>
      <c r="D157" s="71" t="s">
        <v>244</v>
      </c>
      <c r="E157" s="142">
        <v>22191.66</v>
      </c>
      <c r="F157" s="142">
        <v>225.13</v>
      </c>
      <c r="G157" s="142">
        <v>28.53</v>
      </c>
      <c r="H157" s="142">
        <v>0</v>
      </c>
      <c r="I157" s="142">
        <v>0</v>
      </c>
      <c r="J157" s="142">
        <v>0</v>
      </c>
      <c r="K157" s="142">
        <v>0</v>
      </c>
      <c r="L157" s="143"/>
      <c r="M157" s="144">
        <v>21938</v>
      </c>
    </row>
    <row r="158" spans="1:13" s="70" customFormat="1" ht="19.5" customHeight="1">
      <c r="A158" s="69" t="s">
        <v>243</v>
      </c>
      <c r="B158" s="69" t="s">
        <v>90</v>
      </c>
      <c r="C158" s="69"/>
      <c r="D158" s="71" t="s">
        <v>245</v>
      </c>
      <c r="E158" s="142">
        <v>253.66</v>
      </c>
      <c r="F158" s="142">
        <v>225.13</v>
      </c>
      <c r="G158" s="142">
        <v>28.53</v>
      </c>
      <c r="H158" s="142">
        <v>0</v>
      </c>
      <c r="I158" s="142">
        <v>0</v>
      </c>
      <c r="J158" s="142">
        <v>0</v>
      </c>
      <c r="K158" s="142">
        <v>0</v>
      </c>
      <c r="L158" s="143"/>
      <c r="M158" s="144"/>
    </row>
    <row r="159" spans="1:13" s="70" customFormat="1" ht="19.5" customHeight="1">
      <c r="A159" s="69" t="s">
        <v>243</v>
      </c>
      <c r="B159" s="69" t="s">
        <v>90</v>
      </c>
      <c r="C159" s="69" t="s">
        <v>90</v>
      </c>
      <c r="D159" s="71" t="s">
        <v>110</v>
      </c>
      <c r="E159" s="142">
        <v>253.66</v>
      </c>
      <c r="F159" s="142">
        <v>225.13</v>
      </c>
      <c r="G159" s="142">
        <v>28.53</v>
      </c>
      <c r="H159" s="142">
        <v>0</v>
      </c>
      <c r="I159" s="142">
        <v>0</v>
      </c>
      <c r="J159" s="142">
        <v>0</v>
      </c>
      <c r="K159" s="142">
        <v>0</v>
      </c>
      <c r="L159" s="143"/>
      <c r="M159" s="144"/>
    </row>
    <row r="160" spans="1:13" s="70" customFormat="1" ht="19.5" customHeight="1">
      <c r="A160" s="69" t="s">
        <v>88</v>
      </c>
      <c r="B160" s="69"/>
      <c r="C160" s="69"/>
      <c r="D160" s="71" t="s">
        <v>246</v>
      </c>
      <c r="E160" s="142">
        <v>3805.69</v>
      </c>
      <c r="F160" s="142">
        <v>1318.7199999999998</v>
      </c>
      <c r="G160" s="142">
        <v>187.67</v>
      </c>
      <c r="H160" s="142">
        <v>539.3</v>
      </c>
      <c r="I160" s="142">
        <v>0</v>
      </c>
      <c r="J160" s="142">
        <v>0</v>
      </c>
      <c r="K160" s="142">
        <v>0</v>
      </c>
      <c r="L160" s="143"/>
      <c r="M160" s="144">
        <v>1760</v>
      </c>
    </row>
    <row r="161" spans="1:13" s="70" customFormat="1" ht="19.5" customHeight="1">
      <c r="A161" s="69" t="s">
        <v>88</v>
      </c>
      <c r="B161" s="69" t="s">
        <v>90</v>
      </c>
      <c r="C161" s="69"/>
      <c r="D161" s="71" t="s">
        <v>247</v>
      </c>
      <c r="E161" s="142">
        <v>2045.69</v>
      </c>
      <c r="F161" s="142">
        <v>1318.7199999999998</v>
      </c>
      <c r="G161" s="142">
        <v>187.67</v>
      </c>
      <c r="H161" s="142">
        <v>539.3</v>
      </c>
      <c r="I161" s="142">
        <v>0</v>
      </c>
      <c r="J161" s="142">
        <v>0</v>
      </c>
      <c r="K161" s="142">
        <v>0</v>
      </c>
      <c r="L161" s="143"/>
      <c r="M161" s="144"/>
    </row>
    <row r="162" spans="1:13" s="70" customFormat="1" ht="19.5" customHeight="1">
      <c r="A162" s="69" t="s">
        <v>88</v>
      </c>
      <c r="B162" s="69" t="s">
        <v>90</v>
      </c>
      <c r="C162" s="69" t="s">
        <v>90</v>
      </c>
      <c r="D162" s="71" t="s">
        <v>110</v>
      </c>
      <c r="E162" s="142">
        <v>2045.69</v>
      </c>
      <c r="F162" s="142">
        <v>1318.7199999999998</v>
      </c>
      <c r="G162" s="142">
        <v>187.67</v>
      </c>
      <c r="H162" s="142">
        <v>539.3</v>
      </c>
      <c r="I162" s="142">
        <v>0</v>
      </c>
      <c r="J162" s="142">
        <v>0</v>
      </c>
      <c r="K162" s="142">
        <v>0</v>
      </c>
      <c r="L162" s="143"/>
      <c r="M162" s="144"/>
    </row>
    <row r="163" spans="1:13" s="70" customFormat="1" ht="19.5" customHeight="1">
      <c r="A163" s="69" t="s">
        <v>248</v>
      </c>
      <c r="B163" s="69"/>
      <c r="C163" s="69"/>
      <c r="D163" s="71" t="s">
        <v>249</v>
      </c>
      <c r="E163" s="142">
        <v>30393.53</v>
      </c>
      <c r="F163" s="142">
        <v>7160.19</v>
      </c>
      <c r="G163" s="142">
        <v>2293.67</v>
      </c>
      <c r="H163" s="142">
        <v>161.9</v>
      </c>
      <c r="I163" s="142">
        <v>0</v>
      </c>
      <c r="J163" s="142">
        <v>4977.77</v>
      </c>
      <c r="K163" s="142">
        <v>0</v>
      </c>
      <c r="L163" s="143"/>
      <c r="M163" s="144">
        <v>15800</v>
      </c>
    </row>
    <row r="164" spans="1:13" s="70" customFormat="1" ht="19.5" customHeight="1">
      <c r="A164" s="69" t="s">
        <v>248</v>
      </c>
      <c r="B164" s="69" t="s">
        <v>90</v>
      </c>
      <c r="C164" s="69"/>
      <c r="D164" s="71" t="s">
        <v>250</v>
      </c>
      <c r="E164" s="142">
        <v>4613.660000000001</v>
      </c>
      <c r="F164" s="142">
        <v>4259.9400000000005</v>
      </c>
      <c r="G164" s="142">
        <v>284.02</v>
      </c>
      <c r="H164" s="142">
        <v>5.43</v>
      </c>
      <c r="I164" s="142">
        <v>0</v>
      </c>
      <c r="J164" s="142">
        <v>64.27</v>
      </c>
      <c r="K164" s="142">
        <v>0</v>
      </c>
      <c r="L164" s="143"/>
      <c r="M164" s="144"/>
    </row>
    <row r="165" spans="1:13" s="70" customFormat="1" ht="19.5" customHeight="1">
      <c r="A165" s="69" t="s">
        <v>248</v>
      </c>
      <c r="B165" s="69" t="s">
        <v>90</v>
      </c>
      <c r="C165" s="69" t="s">
        <v>90</v>
      </c>
      <c r="D165" s="71" t="s">
        <v>110</v>
      </c>
      <c r="E165" s="142">
        <v>4534.39</v>
      </c>
      <c r="F165" s="142">
        <v>4259.9400000000005</v>
      </c>
      <c r="G165" s="142">
        <v>269.02</v>
      </c>
      <c r="H165" s="142">
        <v>5.43</v>
      </c>
      <c r="I165" s="142">
        <v>0</v>
      </c>
      <c r="J165" s="142">
        <v>0</v>
      </c>
      <c r="K165" s="142">
        <v>0</v>
      </c>
      <c r="L165" s="143"/>
      <c r="M165" s="144"/>
    </row>
    <row r="166" spans="1:13" s="70" customFormat="1" ht="19.5" customHeight="1">
      <c r="A166" s="69" t="s">
        <v>248</v>
      </c>
      <c r="B166" s="69" t="s">
        <v>90</v>
      </c>
      <c r="C166" s="69" t="s">
        <v>98</v>
      </c>
      <c r="D166" s="71" t="s">
        <v>111</v>
      </c>
      <c r="E166" s="142">
        <v>4</v>
      </c>
      <c r="F166" s="142">
        <v>0</v>
      </c>
      <c r="G166" s="142">
        <v>4</v>
      </c>
      <c r="H166" s="142">
        <v>0</v>
      </c>
      <c r="I166" s="142">
        <v>0</v>
      </c>
      <c r="J166" s="142">
        <v>0</v>
      </c>
      <c r="K166" s="142">
        <v>0</v>
      </c>
      <c r="L166" s="143"/>
      <c r="M166" s="144"/>
    </row>
    <row r="167" spans="1:13" s="70" customFormat="1" ht="19.5" customHeight="1">
      <c r="A167" s="69" t="s">
        <v>248</v>
      </c>
      <c r="B167" s="69" t="s">
        <v>90</v>
      </c>
      <c r="C167" s="69" t="s">
        <v>93</v>
      </c>
      <c r="D167" s="71" t="s">
        <v>251</v>
      </c>
      <c r="E167" s="142">
        <v>8</v>
      </c>
      <c r="F167" s="142">
        <v>0</v>
      </c>
      <c r="G167" s="142">
        <v>8</v>
      </c>
      <c r="H167" s="142">
        <v>0</v>
      </c>
      <c r="I167" s="142">
        <v>0</v>
      </c>
      <c r="J167" s="142">
        <v>0</v>
      </c>
      <c r="K167" s="142">
        <v>0</v>
      </c>
      <c r="L167" s="143"/>
      <c r="M167" s="144"/>
    </row>
    <row r="168" spans="1:13" s="70" customFormat="1" ht="19.5" customHeight="1">
      <c r="A168" s="69" t="s">
        <v>248</v>
      </c>
      <c r="B168" s="69" t="s">
        <v>90</v>
      </c>
      <c r="C168" s="69" t="s">
        <v>89</v>
      </c>
      <c r="D168" s="71" t="s">
        <v>252</v>
      </c>
      <c r="E168" s="142">
        <v>2</v>
      </c>
      <c r="F168" s="142">
        <v>0</v>
      </c>
      <c r="G168" s="142">
        <v>2</v>
      </c>
      <c r="H168" s="142">
        <v>0</v>
      </c>
      <c r="I168" s="142">
        <v>0</v>
      </c>
      <c r="J168" s="142">
        <v>0</v>
      </c>
      <c r="K168" s="142">
        <v>0</v>
      </c>
      <c r="L168" s="143"/>
      <c r="M168" s="144"/>
    </row>
    <row r="169" spans="1:13" s="70" customFormat="1" ht="19.5" customHeight="1">
      <c r="A169" s="69" t="s">
        <v>248</v>
      </c>
      <c r="B169" s="69" t="s">
        <v>90</v>
      </c>
      <c r="C169" s="69" t="s">
        <v>121</v>
      </c>
      <c r="D169" s="71" t="s">
        <v>253</v>
      </c>
      <c r="E169" s="142">
        <v>1</v>
      </c>
      <c r="F169" s="142">
        <v>0</v>
      </c>
      <c r="G169" s="142">
        <v>1</v>
      </c>
      <c r="H169" s="142">
        <v>0</v>
      </c>
      <c r="I169" s="142">
        <v>0</v>
      </c>
      <c r="J169" s="142">
        <v>0</v>
      </c>
      <c r="K169" s="142">
        <v>0</v>
      </c>
      <c r="L169" s="143"/>
      <c r="M169" s="144"/>
    </row>
    <row r="170" spans="1:13" s="70" customFormat="1" ht="19.5" customHeight="1">
      <c r="A170" s="69" t="s">
        <v>248</v>
      </c>
      <c r="B170" s="69" t="s">
        <v>90</v>
      </c>
      <c r="C170" s="69" t="s">
        <v>131</v>
      </c>
      <c r="D170" s="71" t="s">
        <v>254</v>
      </c>
      <c r="E170" s="142">
        <v>31.26</v>
      </c>
      <c r="F170" s="142">
        <v>0</v>
      </c>
      <c r="G170" s="142">
        <v>0</v>
      </c>
      <c r="H170" s="142">
        <v>0</v>
      </c>
      <c r="I170" s="142">
        <v>0</v>
      </c>
      <c r="J170" s="142">
        <v>31.26</v>
      </c>
      <c r="K170" s="142">
        <v>0</v>
      </c>
      <c r="L170" s="143"/>
      <c r="M170" s="144"/>
    </row>
    <row r="171" spans="1:13" s="70" customFormat="1" ht="19.5" customHeight="1">
      <c r="A171" s="69" t="s">
        <v>248</v>
      </c>
      <c r="B171" s="69" t="s">
        <v>90</v>
      </c>
      <c r="C171" s="69" t="s">
        <v>255</v>
      </c>
      <c r="D171" s="71" t="s">
        <v>256</v>
      </c>
      <c r="E171" s="142">
        <v>33.01</v>
      </c>
      <c r="F171" s="142">
        <v>0</v>
      </c>
      <c r="G171" s="142">
        <v>0</v>
      </c>
      <c r="H171" s="142">
        <v>0</v>
      </c>
      <c r="I171" s="142">
        <v>0</v>
      </c>
      <c r="J171" s="142">
        <v>33.01</v>
      </c>
      <c r="K171" s="142">
        <v>0</v>
      </c>
      <c r="L171" s="143"/>
      <c r="M171" s="144"/>
    </row>
    <row r="172" spans="1:13" s="70" customFormat="1" ht="19.5" customHeight="1">
      <c r="A172" s="69" t="s">
        <v>248</v>
      </c>
      <c r="B172" s="69" t="s">
        <v>98</v>
      </c>
      <c r="C172" s="69"/>
      <c r="D172" s="71" t="s">
        <v>257</v>
      </c>
      <c r="E172" s="142">
        <v>2971.43</v>
      </c>
      <c r="F172" s="142">
        <v>1526.9399999999998</v>
      </c>
      <c r="G172" s="142">
        <v>1392.5600000000002</v>
      </c>
      <c r="H172" s="142">
        <v>50.93</v>
      </c>
      <c r="I172" s="142">
        <v>0</v>
      </c>
      <c r="J172" s="142">
        <v>1</v>
      </c>
      <c r="K172" s="142">
        <v>0</v>
      </c>
      <c r="L172" s="143"/>
      <c r="M172" s="144"/>
    </row>
    <row r="173" spans="1:13" s="70" customFormat="1" ht="19.5" customHeight="1">
      <c r="A173" s="69" t="s">
        <v>248</v>
      </c>
      <c r="B173" s="69" t="s">
        <v>98</v>
      </c>
      <c r="C173" s="69" t="s">
        <v>90</v>
      </c>
      <c r="D173" s="71" t="s">
        <v>110</v>
      </c>
      <c r="E173" s="142">
        <v>1711.46</v>
      </c>
      <c r="F173" s="142">
        <v>1526.9399999999998</v>
      </c>
      <c r="G173" s="142">
        <v>146.58999999999997</v>
      </c>
      <c r="H173" s="142">
        <v>37.93</v>
      </c>
      <c r="I173" s="142">
        <v>0</v>
      </c>
      <c r="J173" s="142">
        <v>0</v>
      </c>
      <c r="K173" s="142">
        <v>0</v>
      </c>
      <c r="L173" s="143"/>
      <c r="M173" s="144"/>
    </row>
    <row r="174" spans="1:13" s="70" customFormat="1" ht="19.5" customHeight="1">
      <c r="A174" s="69" t="s">
        <v>248</v>
      </c>
      <c r="B174" s="69" t="s">
        <v>98</v>
      </c>
      <c r="C174" s="69" t="s">
        <v>121</v>
      </c>
      <c r="D174" s="71" t="s">
        <v>258</v>
      </c>
      <c r="E174" s="142">
        <v>13</v>
      </c>
      <c r="F174" s="142">
        <v>0</v>
      </c>
      <c r="G174" s="142">
        <v>0</v>
      </c>
      <c r="H174" s="142">
        <v>13</v>
      </c>
      <c r="I174" s="142">
        <v>0</v>
      </c>
      <c r="J174" s="142">
        <v>0</v>
      </c>
      <c r="K174" s="142">
        <v>0</v>
      </c>
      <c r="L174" s="143"/>
      <c r="M174" s="144"/>
    </row>
    <row r="175" spans="1:13" s="70" customFormat="1" ht="19.5" customHeight="1">
      <c r="A175" s="69" t="s">
        <v>248</v>
      </c>
      <c r="B175" s="69" t="s">
        <v>98</v>
      </c>
      <c r="C175" s="69" t="s">
        <v>143</v>
      </c>
      <c r="D175" s="71" t="s">
        <v>259</v>
      </c>
      <c r="E175" s="142">
        <v>48.00000000000001</v>
      </c>
      <c r="F175" s="142">
        <v>0</v>
      </c>
      <c r="G175" s="142">
        <v>47.00000000000001</v>
      </c>
      <c r="H175" s="142">
        <v>0</v>
      </c>
      <c r="I175" s="142">
        <v>0</v>
      </c>
      <c r="J175" s="142">
        <v>1</v>
      </c>
      <c r="K175" s="142">
        <v>0</v>
      </c>
      <c r="L175" s="143"/>
      <c r="M175" s="144"/>
    </row>
    <row r="176" spans="1:13" s="70" customFormat="1" ht="19.5" customHeight="1">
      <c r="A176" s="69" t="s">
        <v>248</v>
      </c>
      <c r="B176" s="69" t="s">
        <v>98</v>
      </c>
      <c r="C176" s="69" t="s">
        <v>94</v>
      </c>
      <c r="D176" s="71" t="s">
        <v>260</v>
      </c>
      <c r="E176" s="142">
        <v>1198.97</v>
      </c>
      <c r="F176" s="142">
        <v>0</v>
      </c>
      <c r="G176" s="142">
        <v>1198.97</v>
      </c>
      <c r="H176" s="142">
        <v>0</v>
      </c>
      <c r="I176" s="142">
        <v>0</v>
      </c>
      <c r="J176" s="142">
        <v>0</v>
      </c>
      <c r="K176" s="142">
        <v>0</v>
      </c>
      <c r="L176" s="143"/>
      <c r="M176" s="144"/>
    </row>
    <row r="177" spans="1:13" s="70" customFormat="1" ht="19.5" customHeight="1">
      <c r="A177" s="69" t="s">
        <v>248</v>
      </c>
      <c r="B177" s="69" t="s">
        <v>91</v>
      </c>
      <c r="C177" s="69"/>
      <c r="D177" s="71" t="s">
        <v>261</v>
      </c>
      <c r="E177" s="142">
        <v>1482.37</v>
      </c>
      <c r="F177" s="142">
        <v>1224.09</v>
      </c>
      <c r="G177" s="142">
        <v>146.07</v>
      </c>
      <c r="H177" s="142">
        <v>104.21</v>
      </c>
      <c r="I177" s="142">
        <v>0</v>
      </c>
      <c r="J177" s="142">
        <v>8</v>
      </c>
      <c r="K177" s="142">
        <v>0</v>
      </c>
      <c r="L177" s="143"/>
      <c r="M177" s="144"/>
    </row>
    <row r="178" spans="1:13" s="70" customFormat="1" ht="19.5" customHeight="1">
      <c r="A178" s="69" t="s">
        <v>248</v>
      </c>
      <c r="B178" s="69" t="s">
        <v>91</v>
      </c>
      <c r="C178" s="69" t="s">
        <v>90</v>
      </c>
      <c r="D178" s="71" t="s">
        <v>110</v>
      </c>
      <c r="E178" s="142">
        <v>1421.37</v>
      </c>
      <c r="F178" s="142">
        <v>1224.09</v>
      </c>
      <c r="G178" s="142">
        <v>93.07</v>
      </c>
      <c r="H178" s="142">
        <v>104.21</v>
      </c>
      <c r="I178" s="142">
        <v>0</v>
      </c>
      <c r="J178" s="142">
        <v>0</v>
      </c>
      <c r="K178" s="142">
        <v>0</v>
      </c>
      <c r="L178" s="143"/>
      <c r="M178" s="144"/>
    </row>
    <row r="179" spans="1:13" s="70" customFormat="1" ht="19.5" customHeight="1">
      <c r="A179" s="69" t="s">
        <v>248</v>
      </c>
      <c r="B179" s="69" t="s">
        <v>91</v>
      </c>
      <c r="C179" s="69" t="s">
        <v>98</v>
      </c>
      <c r="D179" s="71" t="s">
        <v>111</v>
      </c>
      <c r="E179" s="142">
        <v>8</v>
      </c>
      <c r="F179" s="142">
        <v>0</v>
      </c>
      <c r="G179" s="142">
        <v>8</v>
      </c>
      <c r="H179" s="142">
        <v>0</v>
      </c>
      <c r="I179" s="142">
        <v>0</v>
      </c>
      <c r="J179" s="142">
        <v>0</v>
      </c>
      <c r="K179" s="142">
        <v>0</v>
      </c>
      <c r="L179" s="143"/>
      <c r="M179" s="144"/>
    </row>
    <row r="180" spans="1:13" s="70" customFormat="1" ht="19.5" customHeight="1">
      <c r="A180" s="69" t="s">
        <v>248</v>
      </c>
      <c r="B180" s="69" t="s">
        <v>91</v>
      </c>
      <c r="C180" s="69" t="s">
        <v>262</v>
      </c>
      <c r="D180" s="71" t="s">
        <v>263</v>
      </c>
      <c r="E180" s="142">
        <v>42</v>
      </c>
      <c r="F180" s="142">
        <v>0</v>
      </c>
      <c r="G180" s="142">
        <v>42</v>
      </c>
      <c r="H180" s="142">
        <v>0</v>
      </c>
      <c r="I180" s="142">
        <v>0</v>
      </c>
      <c r="J180" s="142">
        <v>0</v>
      </c>
      <c r="K180" s="142">
        <v>0</v>
      </c>
      <c r="L180" s="143"/>
      <c r="M180" s="144"/>
    </row>
    <row r="181" spans="1:13" s="70" customFormat="1" ht="19.5" customHeight="1">
      <c r="A181" s="69" t="s">
        <v>248</v>
      </c>
      <c r="B181" s="69" t="s">
        <v>91</v>
      </c>
      <c r="C181" s="69" t="s">
        <v>127</v>
      </c>
      <c r="D181" s="71" t="s">
        <v>264</v>
      </c>
      <c r="E181" s="142">
        <v>3</v>
      </c>
      <c r="F181" s="142">
        <v>0</v>
      </c>
      <c r="G181" s="142">
        <v>3</v>
      </c>
      <c r="H181" s="142">
        <v>0</v>
      </c>
      <c r="I181" s="142">
        <v>0</v>
      </c>
      <c r="J181" s="142">
        <v>0</v>
      </c>
      <c r="K181" s="142">
        <v>0</v>
      </c>
      <c r="L181" s="143"/>
      <c r="M181" s="144"/>
    </row>
    <row r="182" spans="1:13" s="70" customFormat="1" ht="19.5" customHeight="1">
      <c r="A182" s="69" t="s">
        <v>248</v>
      </c>
      <c r="B182" s="69" t="s">
        <v>91</v>
      </c>
      <c r="C182" s="69" t="s">
        <v>211</v>
      </c>
      <c r="D182" s="71" t="s">
        <v>265</v>
      </c>
      <c r="E182" s="142">
        <v>6</v>
      </c>
      <c r="F182" s="142">
        <v>0</v>
      </c>
      <c r="G182" s="142">
        <v>0</v>
      </c>
      <c r="H182" s="142">
        <v>0</v>
      </c>
      <c r="I182" s="142">
        <v>0</v>
      </c>
      <c r="J182" s="142">
        <v>6</v>
      </c>
      <c r="K182" s="142">
        <v>0</v>
      </c>
      <c r="L182" s="143"/>
      <c r="M182" s="144"/>
    </row>
    <row r="183" spans="1:13" s="70" customFormat="1" ht="19.5" customHeight="1">
      <c r="A183" s="69" t="s">
        <v>248</v>
      </c>
      <c r="B183" s="69" t="s">
        <v>91</v>
      </c>
      <c r="C183" s="69" t="s">
        <v>266</v>
      </c>
      <c r="D183" s="71" t="s">
        <v>267</v>
      </c>
      <c r="E183" s="142">
        <v>2</v>
      </c>
      <c r="F183" s="142">
        <v>0</v>
      </c>
      <c r="G183" s="142">
        <v>0</v>
      </c>
      <c r="H183" s="142">
        <v>0</v>
      </c>
      <c r="I183" s="142">
        <v>0</v>
      </c>
      <c r="J183" s="142">
        <v>2</v>
      </c>
      <c r="K183" s="142">
        <v>0</v>
      </c>
      <c r="L183" s="143"/>
      <c r="M183" s="144"/>
    </row>
    <row r="184" spans="1:13" s="70" customFormat="1" ht="19.5" customHeight="1">
      <c r="A184" s="69" t="s">
        <v>248</v>
      </c>
      <c r="B184" s="69" t="s">
        <v>117</v>
      </c>
      <c r="C184" s="69"/>
      <c r="D184" s="71" t="s">
        <v>268</v>
      </c>
      <c r="E184" s="142">
        <v>2175.59</v>
      </c>
      <c r="F184" s="142">
        <v>149.22</v>
      </c>
      <c r="G184" s="142">
        <v>26.09</v>
      </c>
      <c r="H184" s="142">
        <v>0.28</v>
      </c>
      <c r="I184" s="142">
        <v>0</v>
      </c>
      <c r="J184" s="142">
        <v>2000</v>
      </c>
      <c r="K184" s="142">
        <v>0</v>
      </c>
      <c r="L184" s="143"/>
      <c r="M184" s="144"/>
    </row>
    <row r="185" spans="1:13" s="70" customFormat="1" ht="19.5" customHeight="1">
      <c r="A185" s="69" t="s">
        <v>248</v>
      </c>
      <c r="B185" s="69" t="s">
        <v>117</v>
      </c>
      <c r="C185" s="69" t="s">
        <v>90</v>
      </c>
      <c r="D185" s="71" t="s">
        <v>110</v>
      </c>
      <c r="E185" s="142">
        <v>172.58999999999997</v>
      </c>
      <c r="F185" s="142">
        <v>149.22</v>
      </c>
      <c r="G185" s="142">
        <v>23.09</v>
      </c>
      <c r="H185" s="142">
        <v>0.28</v>
      </c>
      <c r="I185" s="142">
        <v>0</v>
      </c>
      <c r="J185" s="142">
        <v>0</v>
      </c>
      <c r="K185" s="142">
        <v>0</v>
      </c>
      <c r="L185" s="143"/>
      <c r="M185" s="144"/>
    </row>
    <row r="186" spans="1:13" s="70" customFormat="1" ht="19.5" customHeight="1">
      <c r="A186" s="69" t="s">
        <v>248</v>
      </c>
      <c r="B186" s="69" t="s">
        <v>117</v>
      </c>
      <c r="C186" s="69" t="s">
        <v>98</v>
      </c>
      <c r="D186" s="71" t="s">
        <v>111</v>
      </c>
      <c r="E186" s="142">
        <v>3</v>
      </c>
      <c r="F186" s="142">
        <v>0</v>
      </c>
      <c r="G186" s="142">
        <v>3</v>
      </c>
      <c r="H186" s="142">
        <v>0</v>
      </c>
      <c r="I186" s="142">
        <v>0</v>
      </c>
      <c r="J186" s="142">
        <v>0</v>
      </c>
      <c r="K186" s="142">
        <v>0</v>
      </c>
      <c r="L186" s="143"/>
      <c r="M186" s="144"/>
    </row>
    <row r="187" spans="1:13" s="70" customFormat="1" ht="19.5" customHeight="1">
      <c r="A187" s="69">
        <v>213</v>
      </c>
      <c r="B187" s="72" t="s">
        <v>269</v>
      </c>
      <c r="C187" s="72" t="s">
        <v>270</v>
      </c>
      <c r="D187" s="71" t="s">
        <v>271</v>
      </c>
      <c r="E187" s="142">
        <v>2000</v>
      </c>
      <c r="F187" s="142"/>
      <c r="G187" s="142"/>
      <c r="H187" s="142"/>
      <c r="I187" s="142"/>
      <c r="J187" s="142">
        <v>2000</v>
      </c>
      <c r="K187" s="142"/>
      <c r="L187" s="143"/>
      <c r="M187" s="144"/>
    </row>
    <row r="188" spans="1:13" s="70" customFormat="1" ht="19.5" customHeight="1">
      <c r="A188" s="69" t="s">
        <v>248</v>
      </c>
      <c r="B188" s="69" t="s">
        <v>168</v>
      </c>
      <c r="C188" s="69"/>
      <c r="D188" s="71" t="s">
        <v>272</v>
      </c>
      <c r="E188" s="142">
        <v>3240.23</v>
      </c>
      <c r="F188" s="142">
        <v>0</v>
      </c>
      <c r="G188" s="142">
        <v>334.6800000000002</v>
      </c>
      <c r="H188" s="142">
        <v>1.05</v>
      </c>
      <c r="I188" s="142">
        <v>0</v>
      </c>
      <c r="J188" s="142">
        <v>2904.5</v>
      </c>
      <c r="K188" s="142">
        <v>0</v>
      </c>
      <c r="L188" s="143"/>
      <c r="M188" s="144"/>
    </row>
    <row r="189" spans="1:13" s="70" customFormat="1" ht="19.5" customHeight="1">
      <c r="A189" s="69" t="s">
        <v>248</v>
      </c>
      <c r="B189" s="69" t="s">
        <v>168</v>
      </c>
      <c r="C189" s="69" t="s">
        <v>90</v>
      </c>
      <c r="D189" s="71" t="s">
        <v>273</v>
      </c>
      <c r="E189" s="142">
        <v>2901</v>
      </c>
      <c r="F189" s="142">
        <v>0</v>
      </c>
      <c r="G189" s="142">
        <v>1</v>
      </c>
      <c r="H189" s="142">
        <v>0</v>
      </c>
      <c r="I189" s="142">
        <v>0</v>
      </c>
      <c r="J189" s="142">
        <v>2900</v>
      </c>
      <c r="K189" s="142">
        <v>0</v>
      </c>
      <c r="L189" s="143"/>
      <c r="M189" s="144"/>
    </row>
    <row r="190" spans="1:13" s="70" customFormat="1" ht="19.5" customHeight="1">
      <c r="A190" s="69" t="s">
        <v>248</v>
      </c>
      <c r="B190" s="69" t="s">
        <v>168</v>
      </c>
      <c r="C190" s="69" t="s">
        <v>117</v>
      </c>
      <c r="D190" s="71" t="s">
        <v>274</v>
      </c>
      <c r="E190" s="142">
        <v>339.2300000000002</v>
      </c>
      <c r="F190" s="142">
        <v>0</v>
      </c>
      <c r="G190" s="142">
        <v>333.6800000000002</v>
      </c>
      <c r="H190" s="142">
        <v>1.05</v>
      </c>
      <c r="I190" s="142">
        <v>0</v>
      </c>
      <c r="J190" s="142">
        <v>4.5</v>
      </c>
      <c r="K190" s="142">
        <v>0</v>
      </c>
      <c r="L190" s="143"/>
      <c r="M190" s="144"/>
    </row>
    <row r="191" spans="1:13" s="70" customFormat="1" ht="19.5" customHeight="1">
      <c r="A191" s="69" t="s">
        <v>248</v>
      </c>
      <c r="B191" s="69" t="s">
        <v>89</v>
      </c>
      <c r="C191" s="69"/>
      <c r="D191" s="71" t="s">
        <v>275</v>
      </c>
      <c r="E191" s="142">
        <v>110.25</v>
      </c>
      <c r="F191" s="142">
        <v>0</v>
      </c>
      <c r="G191" s="142">
        <v>110.25</v>
      </c>
      <c r="H191" s="142">
        <v>0</v>
      </c>
      <c r="I191" s="142">
        <v>0</v>
      </c>
      <c r="J191" s="142">
        <v>0</v>
      </c>
      <c r="K191" s="142">
        <v>0</v>
      </c>
      <c r="L191" s="143"/>
      <c r="M191" s="144"/>
    </row>
    <row r="192" spans="1:13" s="70" customFormat="1" ht="19.5" customHeight="1">
      <c r="A192" s="69" t="s">
        <v>248</v>
      </c>
      <c r="B192" s="69" t="s">
        <v>89</v>
      </c>
      <c r="C192" s="69" t="s">
        <v>92</v>
      </c>
      <c r="D192" s="71" t="s">
        <v>276</v>
      </c>
      <c r="E192" s="142">
        <v>110.25</v>
      </c>
      <c r="F192" s="142">
        <v>0</v>
      </c>
      <c r="G192" s="142">
        <v>110.25</v>
      </c>
      <c r="H192" s="142">
        <v>0</v>
      </c>
      <c r="I192" s="142">
        <v>0</v>
      </c>
      <c r="J192" s="142">
        <v>0</v>
      </c>
      <c r="K192" s="142">
        <v>0</v>
      </c>
      <c r="L192" s="143"/>
      <c r="M192" s="144"/>
    </row>
    <row r="193" spans="1:13" s="70" customFormat="1" ht="19.5" customHeight="1">
      <c r="A193" s="69" t="s">
        <v>277</v>
      </c>
      <c r="B193" s="69"/>
      <c r="C193" s="69"/>
      <c r="D193" s="71" t="s">
        <v>278</v>
      </c>
      <c r="E193" s="142">
        <v>6478.94</v>
      </c>
      <c r="F193" s="142">
        <v>210.32999999999996</v>
      </c>
      <c r="G193" s="142">
        <v>28.2</v>
      </c>
      <c r="H193" s="142">
        <v>0.41</v>
      </c>
      <c r="I193" s="142">
        <v>0</v>
      </c>
      <c r="J193" s="142">
        <v>0</v>
      </c>
      <c r="K193" s="142">
        <v>0</v>
      </c>
      <c r="L193" s="143"/>
      <c r="M193" s="144">
        <v>6240</v>
      </c>
    </row>
    <row r="194" spans="1:13" s="70" customFormat="1" ht="19.5" customHeight="1">
      <c r="A194" s="69" t="s">
        <v>277</v>
      </c>
      <c r="B194" s="69" t="s">
        <v>90</v>
      </c>
      <c r="C194" s="69"/>
      <c r="D194" s="71" t="s">
        <v>279</v>
      </c>
      <c r="E194" s="142">
        <v>238.94</v>
      </c>
      <c r="F194" s="142">
        <v>210.32999999999996</v>
      </c>
      <c r="G194" s="142">
        <v>28.2</v>
      </c>
      <c r="H194" s="142">
        <v>0.41</v>
      </c>
      <c r="I194" s="142">
        <v>0</v>
      </c>
      <c r="J194" s="142">
        <v>0</v>
      </c>
      <c r="K194" s="142">
        <v>0</v>
      </c>
      <c r="L194" s="143"/>
      <c r="M194" s="144"/>
    </row>
    <row r="195" spans="1:13" s="70" customFormat="1" ht="19.5" customHeight="1">
      <c r="A195" s="69" t="s">
        <v>277</v>
      </c>
      <c r="B195" s="69" t="s">
        <v>90</v>
      </c>
      <c r="C195" s="69" t="s">
        <v>90</v>
      </c>
      <c r="D195" s="71" t="s">
        <v>110</v>
      </c>
      <c r="E195" s="142">
        <v>238.94</v>
      </c>
      <c r="F195" s="142">
        <v>210.32999999999996</v>
      </c>
      <c r="G195" s="142">
        <v>28.2</v>
      </c>
      <c r="H195" s="142">
        <v>0.41</v>
      </c>
      <c r="I195" s="142">
        <v>0</v>
      </c>
      <c r="J195" s="142">
        <v>0</v>
      </c>
      <c r="K195" s="142">
        <v>0</v>
      </c>
      <c r="L195" s="143"/>
      <c r="M195" s="144"/>
    </row>
    <row r="196" spans="1:13" s="70" customFormat="1" ht="19.5" customHeight="1">
      <c r="A196" s="69" t="s">
        <v>280</v>
      </c>
      <c r="B196" s="69"/>
      <c r="C196" s="69"/>
      <c r="D196" s="71" t="s">
        <v>281</v>
      </c>
      <c r="E196" s="142">
        <v>3080.63</v>
      </c>
      <c r="F196" s="142">
        <v>135.66000000000003</v>
      </c>
      <c r="G196" s="142">
        <v>23.84</v>
      </c>
      <c r="H196" s="142">
        <v>1.13</v>
      </c>
      <c r="I196" s="142">
        <v>0</v>
      </c>
      <c r="J196" s="142">
        <v>0</v>
      </c>
      <c r="K196" s="142">
        <v>0</v>
      </c>
      <c r="L196" s="143"/>
      <c r="M196" s="144">
        <v>2920</v>
      </c>
    </row>
    <row r="197" spans="1:13" s="70" customFormat="1" ht="19.5" customHeight="1">
      <c r="A197" s="69" t="s">
        <v>280</v>
      </c>
      <c r="B197" s="69" t="s">
        <v>93</v>
      </c>
      <c r="C197" s="69"/>
      <c r="D197" s="71" t="s">
        <v>282</v>
      </c>
      <c r="E197" s="142">
        <v>160.63000000000002</v>
      </c>
      <c r="F197" s="142">
        <v>135.66000000000003</v>
      </c>
      <c r="G197" s="142">
        <v>23.84</v>
      </c>
      <c r="H197" s="142">
        <v>1.13</v>
      </c>
      <c r="I197" s="142">
        <v>0</v>
      </c>
      <c r="J197" s="142">
        <v>0</v>
      </c>
      <c r="K197" s="142">
        <v>0</v>
      </c>
      <c r="L197" s="143"/>
      <c r="M197" s="144"/>
    </row>
    <row r="198" spans="1:13" s="70" customFormat="1" ht="19.5" customHeight="1">
      <c r="A198" s="69" t="s">
        <v>280</v>
      </c>
      <c r="B198" s="69" t="s">
        <v>93</v>
      </c>
      <c r="C198" s="69" t="s">
        <v>90</v>
      </c>
      <c r="D198" s="71" t="s">
        <v>110</v>
      </c>
      <c r="E198" s="142">
        <v>160.63000000000002</v>
      </c>
      <c r="F198" s="142">
        <v>135.66000000000003</v>
      </c>
      <c r="G198" s="142">
        <v>23.84</v>
      </c>
      <c r="H198" s="142">
        <v>1.13</v>
      </c>
      <c r="I198" s="142">
        <v>0</v>
      </c>
      <c r="J198" s="142">
        <v>0</v>
      </c>
      <c r="K198" s="142">
        <v>0</v>
      </c>
      <c r="L198" s="143"/>
      <c r="M198" s="144"/>
    </row>
    <row r="199" spans="1:13" s="70" customFormat="1" ht="19.5" customHeight="1">
      <c r="A199" s="69" t="s">
        <v>95</v>
      </c>
      <c r="B199" s="69"/>
      <c r="C199" s="69"/>
      <c r="D199" s="71" t="s">
        <v>283</v>
      </c>
      <c r="E199" s="142">
        <v>1015.13</v>
      </c>
      <c r="F199" s="142">
        <v>129.9</v>
      </c>
      <c r="G199" s="142">
        <v>24.29</v>
      </c>
      <c r="H199" s="142">
        <v>0.94</v>
      </c>
      <c r="I199" s="142">
        <v>0</v>
      </c>
      <c r="J199" s="142">
        <v>0</v>
      </c>
      <c r="K199" s="142">
        <v>0</v>
      </c>
      <c r="L199" s="143"/>
      <c r="M199" s="144">
        <v>860</v>
      </c>
    </row>
    <row r="200" spans="1:13" s="70" customFormat="1" ht="19.5" customHeight="1">
      <c r="A200" s="69" t="s">
        <v>95</v>
      </c>
      <c r="B200" s="69" t="s">
        <v>98</v>
      </c>
      <c r="C200" s="69"/>
      <c r="D200" s="71" t="s">
        <v>284</v>
      </c>
      <c r="E200" s="142">
        <v>125.35999999999999</v>
      </c>
      <c r="F200" s="142">
        <v>104.74999999999999</v>
      </c>
      <c r="G200" s="142">
        <v>19.8</v>
      </c>
      <c r="H200" s="142">
        <v>0.81</v>
      </c>
      <c r="I200" s="142">
        <v>0</v>
      </c>
      <c r="J200" s="142">
        <v>0</v>
      </c>
      <c r="K200" s="142">
        <v>0</v>
      </c>
      <c r="L200" s="143"/>
      <c r="M200" s="144"/>
    </row>
    <row r="201" spans="1:13" s="70" customFormat="1" ht="19.5" customHeight="1">
      <c r="A201" s="69" t="s">
        <v>95</v>
      </c>
      <c r="B201" s="69" t="s">
        <v>98</v>
      </c>
      <c r="C201" s="69" t="s">
        <v>90</v>
      </c>
      <c r="D201" s="71" t="s">
        <v>110</v>
      </c>
      <c r="E201" s="142">
        <v>125.35999999999999</v>
      </c>
      <c r="F201" s="142">
        <v>104.74999999999999</v>
      </c>
      <c r="G201" s="142">
        <v>19.8</v>
      </c>
      <c r="H201" s="142">
        <v>0.81</v>
      </c>
      <c r="I201" s="142">
        <v>0</v>
      </c>
      <c r="J201" s="142">
        <v>0</v>
      </c>
      <c r="K201" s="142">
        <v>0</v>
      </c>
      <c r="L201" s="143"/>
      <c r="M201" s="144"/>
    </row>
    <row r="202" spans="1:13" s="70" customFormat="1" ht="19.5" customHeight="1">
      <c r="A202" s="69" t="s">
        <v>95</v>
      </c>
      <c r="B202" s="69" t="s">
        <v>117</v>
      </c>
      <c r="C202" s="69"/>
      <c r="D202" s="71" t="s">
        <v>285</v>
      </c>
      <c r="E202" s="142">
        <v>29.77</v>
      </c>
      <c r="F202" s="142">
        <v>25.15</v>
      </c>
      <c r="G202" s="142">
        <v>4.49</v>
      </c>
      <c r="H202" s="142">
        <v>0.13</v>
      </c>
      <c r="I202" s="142">
        <v>0</v>
      </c>
      <c r="J202" s="142">
        <v>0</v>
      </c>
      <c r="K202" s="142">
        <v>0</v>
      </c>
      <c r="L202" s="143"/>
      <c r="M202" s="144"/>
    </row>
    <row r="203" spans="1:13" s="70" customFormat="1" ht="19.5" customHeight="1">
      <c r="A203" s="69" t="s">
        <v>95</v>
      </c>
      <c r="B203" s="69" t="s">
        <v>117</v>
      </c>
      <c r="C203" s="69" t="s">
        <v>90</v>
      </c>
      <c r="D203" s="71" t="s">
        <v>110</v>
      </c>
      <c r="E203" s="142">
        <v>29.77</v>
      </c>
      <c r="F203" s="142">
        <v>25.15</v>
      </c>
      <c r="G203" s="142">
        <v>4.49</v>
      </c>
      <c r="H203" s="142">
        <v>0.13</v>
      </c>
      <c r="I203" s="142">
        <v>0</v>
      </c>
      <c r="J203" s="142">
        <v>0</v>
      </c>
      <c r="K203" s="142">
        <v>0</v>
      </c>
      <c r="L203" s="143"/>
      <c r="M203" s="144"/>
    </row>
    <row r="204" spans="1:13" s="70" customFormat="1" ht="19.5" customHeight="1">
      <c r="A204" s="69" t="s">
        <v>286</v>
      </c>
      <c r="B204" s="69"/>
      <c r="C204" s="69"/>
      <c r="D204" s="71" t="s">
        <v>287</v>
      </c>
      <c r="E204" s="142">
        <v>4637.33</v>
      </c>
      <c r="F204" s="142">
        <v>699.9000000000001</v>
      </c>
      <c r="G204" s="142">
        <v>92.58000000000001</v>
      </c>
      <c r="H204" s="142">
        <v>55.26</v>
      </c>
      <c r="I204" s="142">
        <v>0</v>
      </c>
      <c r="J204" s="142">
        <v>1209.59</v>
      </c>
      <c r="K204" s="142"/>
      <c r="L204" s="143"/>
      <c r="M204" s="144">
        <v>2580</v>
      </c>
    </row>
    <row r="205" spans="1:13" s="70" customFormat="1" ht="19.5" customHeight="1">
      <c r="A205" s="69" t="s">
        <v>286</v>
      </c>
      <c r="B205" s="69" t="s">
        <v>90</v>
      </c>
      <c r="C205" s="69"/>
      <c r="D205" s="71" t="s">
        <v>288</v>
      </c>
      <c r="E205" s="142">
        <v>1916.8</v>
      </c>
      <c r="F205" s="142">
        <v>566.46</v>
      </c>
      <c r="G205" s="142">
        <v>85.49</v>
      </c>
      <c r="H205" s="142">
        <v>55.26</v>
      </c>
      <c r="I205" s="142">
        <v>0</v>
      </c>
      <c r="J205" s="142">
        <v>1209.59</v>
      </c>
      <c r="K205" s="142"/>
      <c r="L205" s="143"/>
      <c r="M205" s="144"/>
    </row>
    <row r="206" spans="1:13" s="70" customFormat="1" ht="19.5" customHeight="1">
      <c r="A206" s="69" t="s">
        <v>286</v>
      </c>
      <c r="B206" s="69" t="s">
        <v>90</v>
      </c>
      <c r="C206" s="69" t="s">
        <v>90</v>
      </c>
      <c r="D206" s="71" t="s">
        <v>110</v>
      </c>
      <c r="E206" s="142">
        <v>707.21</v>
      </c>
      <c r="F206" s="142">
        <v>566.46</v>
      </c>
      <c r="G206" s="142">
        <v>85.49</v>
      </c>
      <c r="H206" s="142">
        <v>55.26</v>
      </c>
      <c r="I206" s="142">
        <v>0</v>
      </c>
      <c r="J206" s="142">
        <v>0</v>
      </c>
      <c r="K206" s="142"/>
      <c r="L206" s="143"/>
      <c r="M206" s="144"/>
    </row>
    <row r="207" spans="1:13" s="70" customFormat="1" ht="19.5" customHeight="1">
      <c r="A207" s="69" t="s">
        <v>286</v>
      </c>
      <c r="B207" s="69" t="s">
        <v>90</v>
      </c>
      <c r="C207" s="69" t="s">
        <v>93</v>
      </c>
      <c r="D207" s="71" t="s">
        <v>289</v>
      </c>
      <c r="E207" s="142">
        <v>1000</v>
      </c>
      <c r="F207" s="142">
        <v>0</v>
      </c>
      <c r="G207" s="142">
        <v>0</v>
      </c>
      <c r="H207" s="142">
        <v>0</v>
      </c>
      <c r="I207" s="142">
        <v>0</v>
      </c>
      <c r="J207" s="142">
        <v>1000</v>
      </c>
      <c r="K207" s="142"/>
      <c r="L207" s="143"/>
      <c r="M207" s="144"/>
    </row>
    <row r="208" spans="1:13" s="70" customFormat="1" ht="19.5" customHeight="1">
      <c r="A208" s="69" t="s">
        <v>286</v>
      </c>
      <c r="B208" s="69" t="s">
        <v>90</v>
      </c>
      <c r="C208" s="69" t="s">
        <v>124</v>
      </c>
      <c r="D208" s="71" t="s">
        <v>290</v>
      </c>
      <c r="E208" s="142">
        <v>209.59</v>
      </c>
      <c r="F208" s="142">
        <v>0</v>
      </c>
      <c r="G208" s="142">
        <v>0</v>
      </c>
      <c r="H208" s="142">
        <v>0</v>
      </c>
      <c r="I208" s="142">
        <v>0</v>
      </c>
      <c r="J208" s="142">
        <v>209.59</v>
      </c>
      <c r="K208" s="142"/>
      <c r="L208" s="143"/>
      <c r="M208" s="144"/>
    </row>
    <row r="209" spans="1:13" s="70" customFormat="1" ht="19.5" customHeight="1">
      <c r="A209" s="69" t="s">
        <v>286</v>
      </c>
      <c r="B209" s="69" t="s">
        <v>92</v>
      </c>
      <c r="C209" s="69"/>
      <c r="D209" s="71" t="s">
        <v>291</v>
      </c>
      <c r="E209" s="142">
        <v>106.97999999999999</v>
      </c>
      <c r="F209" s="142">
        <v>99.89</v>
      </c>
      <c r="G209" s="142">
        <v>7.09</v>
      </c>
      <c r="H209" s="142">
        <v>0</v>
      </c>
      <c r="I209" s="142">
        <v>0</v>
      </c>
      <c r="J209" s="142">
        <v>0</v>
      </c>
      <c r="K209" s="142">
        <v>0</v>
      </c>
      <c r="L209" s="143"/>
      <c r="M209" s="144"/>
    </row>
    <row r="210" spans="1:13" s="70" customFormat="1" ht="19.5" customHeight="1">
      <c r="A210" s="69" t="s">
        <v>286</v>
      </c>
      <c r="B210" s="69" t="s">
        <v>92</v>
      </c>
      <c r="C210" s="69" t="s">
        <v>90</v>
      </c>
      <c r="D210" s="71" t="s">
        <v>110</v>
      </c>
      <c r="E210" s="142">
        <v>106.97999999999999</v>
      </c>
      <c r="F210" s="142">
        <v>99.89</v>
      </c>
      <c r="G210" s="142">
        <v>7.09</v>
      </c>
      <c r="H210" s="142">
        <v>0</v>
      </c>
      <c r="I210" s="142">
        <v>0</v>
      </c>
      <c r="J210" s="142">
        <v>0</v>
      </c>
      <c r="K210" s="142">
        <v>0</v>
      </c>
      <c r="L210" s="143"/>
      <c r="M210" s="144"/>
    </row>
    <row r="211" spans="1:13" s="70" customFormat="1" ht="19.5" customHeight="1">
      <c r="A211" s="69" t="s">
        <v>286</v>
      </c>
      <c r="B211" s="69" t="s">
        <v>117</v>
      </c>
      <c r="C211" s="69"/>
      <c r="D211" s="71" t="s">
        <v>292</v>
      </c>
      <c r="E211" s="142">
        <v>33.55</v>
      </c>
      <c r="F211" s="142">
        <v>33.55</v>
      </c>
      <c r="G211" s="142">
        <v>0</v>
      </c>
      <c r="H211" s="142">
        <v>0</v>
      </c>
      <c r="I211" s="142">
        <v>0</v>
      </c>
      <c r="J211" s="142">
        <v>0</v>
      </c>
      <c r="K211" s="142">
        <v>0</v>
      </c>
      <c r="L211" s="143"/>
      <c r="M211" s="144"/>
    </row>
    <row r="212" spans="1:13" s="70" customFormat="1" ht="19.5" customHeight="1">
      <c r="A212" s="69" t="s">
        <v>286</v>
      </c>
      <c r="B212" s="69" t="s">
        <v>117</v>
      </c>
      <c r="C212" s="69" t="s">
        <v>90</v>
      </c>
      <c r="D212" s="71" t="s">
        <v>110</v>
      </c>
      <c r="E212" s="142">
        <v>33.55</v>
      </c>
      <c r="F212" s="142">
        <v>33.55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3"/>
      <c r="M212" s="144"/>
    </row>
    <row r="213" spans="1:13" s="70" customFormat="1" ht="19.5" customHeight="1">
      <c r="A213" s="69" t="s">
        <v>293</v>
      </c>
      <c r="B213" s="69"/>
      <c r="C213" s="69"/>
      <c r="D213" s="71" t="s">
        <v>294</v>
      </c>
      <c r="E213" s="142">
        <v>30384.12</v>
      </c>
      <c r="F213" s="142">
        <v>0</v>
      </c>
      <c r="G213" s="142">
        <v>0</v>
      </c>
      <c r="H213" s="142">
        <v>6946.119999999997</v>
      </c>
      <c r="I213" s="142">
        <v>0</v>
      </c>
      <c r="J213" s="142">
        <v>8000</v>
      </c>
      <c r="K213" s="142">
        <v>0</v>
      </c>
      <c r="L213" s="143"/>
      <c r="M213" s="144">
        <v>15438</v>
      </c>
    </row>
    <row r="214" spans="1:13" s="70" customFormat="1" ht="19.5" customHeight="1">
      <c r="A214" s="69">
        <v>221</v>
      </c>
      <c r="B214" s="72" t="s">
        <v>101</v>
      </c>
      <c r="C214" s="69"/>
      <c r="D214" s="71" t="s">
        <v>295</v>
      </c>
      <c r="E214" s="142">
        <v>8000</v>
      </c>
      <c r="F214" s="142"/>
      <c r="G214" s="142"/>
      <c r="H214" s="142"/>
      <c r="I214" s="142"/>
      <c r="J214" s="142">
        <v>8000</v>
      </c>
      <c r="K214" s="142"/>
      <c r="L214" s="143"/>
      <c r="M214" s="144"/>
    </row>
    <row r="215" spans="1:13" s="70" customFormat="1" ht="19.5" customHeight="1">
      <c r="A215" s="69" t="s">
        <v>293</v>
      </c>
      <c r="B215" s="69" t="s">
        <v>98</v>
      </c>
      <c r="C215" s="69"/>
      <c r="D215" s="71" t="s">
        <v>296</v>
      </c>
      <c r="E215" s="142">
        <v>6946.119999999997</v>
      </c>
      <c r="F215" s="142">
        <v>0</v>
      </c>
      <c r="G215" s="142">
        <v>0</v>
      </c>
      <c r="H215" s="142">
        <v>6946.119999999997</v>
      </c>
      <c r="I215" s="142">
        <v>0</v>
      </c>
      <c r="J215" s="142">
        <v>0</v>
      </c>
      <c r="K215" s="142">
        <v>0</v>
      </c>
      <c r="L215" s="143"/>
      <c r="M215" s="144"/>
    </row>
    <row r="216" spans="1:13" s="70" customFormat="1" ht="19.5" customHeight="1">
      <c r="A216" s="69" t="s">
        <v>293</v>
      </c>
      <c r="B216" s="69" t="s">
        <v>98</v>
      </c>
      <c r="C216" s="69" t="s">
        <v>90</v>
      </c>
      <c r="D216" s="71" t="s">
        <v>297</v>
      </c>
      <c r="E216" s="142">
        <v>6946.119999999997</v>
      </c>
      <c r="F216" s="142">
        <v>0</v>
      </c>
      <c r="G216" s="142">
        <v>0</v>
      </c>
      <c r="H216" s="142">
        <v>6946.119999999997</v>
      </c>
      <c r="I216" s="142">
        <v>0</v>
      </c>
      <c r="J216" s="142">
        <v>0</v>
      </c>
      <c r="K216" s="142">
        <v>0</v>
      </c>
      <c r="L216" s="143"/>
      <c r="M216" s="144"/>
    </row>
    <row r="217" spans="1:13" s="70" customFormat="1" ht="19.5" customHeight="1">
      <c r="A217" s="69">
        <v>222</v>
      </c>
      <c r="B217" s="69"/>
      <c r="C217" s="69"/>
      <c r="D217" s="71" t="s">
        <v>301</v>
      </c>
      <c r="E217" s="142">
        <v>400</v>
      </c>
      <c r="F217" s="142"/>
      <c r="G217" s="142"/>
      <c r="H217" s="142"/>
      <c r="I217" s="142"/>
      <c r="J217" s="142"/>
      <c r="K217" s="142"/>
      <c r="L217" s="143"/>
      <c r="M217" s="144">
        <v>400</v>
      </c>
    </row>
    <row r="218" spans="1:13" s="70" customFormat="1" ht="19.5" customHeight="1">
      <c r="A218" s="69" t="s">
        <v>298</v>
      </c>
      <c r="B218" s="69"/>
      <c r="C218" s="69"/>
      <c r="D218" s="71" t="s">
        <v>299</v>
      </c>
      <c r="E218" s="142">
        <v>1500</v>
      </c>
      <c r="F218" s="142">
        <v>0</v>
      </c>
      <c r="G218" s="142">
        <v>0</v>
      </c>
      <c r="H218" s="142">
        <v>0</v>
      </c>
      <c r="I218" s="142">
        <v>0</v>
      </c>
      <c r="J218" s="142">
        <v>0</v>
      </c>
      <c r="K218" s="142">
        <v>1500</v>
      </c>
      <c r="L218" s="143"/>
      <c r="M218" s="144"/>
    </row>
    <row r="219" ht="409.5" customHeight="1" hidden="1"/>
  </sheetData>
  <mergeCells count="6">
    <mergeCell ref="A1:M1"/>
    <mergeCell ref="A3:C3"/>
    <mergeCell ref="D3:D4"/>
    <mergeCell ref="A2:C2"/>
    <mergeCell ref="E3:M3"/>
    <mergeCell ref="J2:M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87"/>
  <sheetViews>
    <sheetView workbookViewId="0" topLeftCell="A1">
      <selection activeCell="H31" sqref="H31"/>
    </sheetView>
  </sheetViews>
  <sheetFormatPr defaultColWidth="9.00390625" defaultRowHeight="14.25"/>
  <cols>
    <col min="1" max="1" width="42.00390625" style="1" customWidth="1"/>
    <col min="2" max="4" width="12.625" style="1" customWidth="1"/>
    <col min="5" max="16384" width="9.00390625" style="1" customWidth="1"/>
  </cols>
  <sheetData>
    <row r="1" ht="11.25" customHeight="1"/>
    <row r="2" spans="1:4" ht="22.5" customHeight="1">
      <c r="A2" s="167" t="s">
        <v>595</v>
      </c>
      <c r="B2" s="167"/>
      <c r="C2" s="167"/>
      <c r="D2" s="167"/>
    </row>
    <row r="3" ht="19.5" customHeight="1"/>
    <row r="4" spans="1:4" ht="18" customHeight="1">
      <c r="A4" s="37" t="s">
        <v>512</v>
      </c>
      <c r="B4" s="37"/>
      <c r="C4" s="37"/>
      <c r="D4" s="94" t="s">
        <v>494</v>
      </c>
    </row>
    <row r="5" spans="1:4" ht="18" customHeight="1">
      <c r="A5" s="168" t="s">
        <v>33</v>
      </c>
      <c r="B5" s="16" t="s">
        <v>304</v>
      </c>
      <c r="C5" s="170" t="s">
        <v>27</v>
      </c>
      <c r="D5" s="180"/>
    </row>
    <row r="6" spans="1:4" ht="22.5" customHeight="1">
      <c r="A6" s="169"/>
      <c r="B6" s="81" t="s">
        <v>43</v>
      </c>
      <c r="C6" s="82" t="s">
        <v>39</v>
      </c>
      <c r="D6" s="82" t="s">
        <v>42</v>
      </c>
    </row>
    <row r="7" spans="1:4" ht="36.75" customHeight="1">
      <c r="A7" s="17" t="s">
        <v>495</v>
      </c>
      <c r="B7" s="18">
        <v>283</v>
      </c>
      <c r="C7" s="18">
        <v>240</v>
      </c>
      <c r="D7" s="19">
        <f aca="true" t="shared" si="0" ref="D7:D16">SUM(C7-B7)/B7</f>
        <v>-0.1519434628975265</v>
      </c>
    </row>
    <row r="8" spans="1:4" ht="36.75" customHeight="1">
      <c r="A8" s="17" t="s">
        <v>496</v>
      </c>
      <c r="B8" s="18">
        <v>743</v>
      </c>
      <c r="C8" s="18">
        <v>630</v>
      </c>
      <c r="D8" s="19">
        <f t="shared" si="0"/>
        <v>-0.15208613728129206</v>
      </c>
    </row>
    <row r="9" spans="1:4" ht="36.75" customHeight="1">
      <c r="A9" s="17" t="s">
        <v>497</v>
      </c>
      <c r="B9" s="18">
        <v>34318</v>
      </c>
      <c r="C9" s="18">
        <v>28130</v>
      </c>
      <c r="D9" s="19">
        <f t="shared" si="0"/>
        <v>-0.18031353808497</v>
      </c>
    </row>
    <row r="10" spans="1:4" ht="36.75" customHeight="1">
      <c r="A10" s="17" t="s">
        <v>498</v>
      </c>
      <c r="B10" s="18"/>
      <c r="C10" s="18"/>
      <c r="D10" s="19"/>
    </row>
    <row r="11" spans="1:4" ht="36.75" customHeight="1">
      <c r="A11" s="145" t="s">
        <v>35</v>
      </c>
      <c r="B11" s="20">
        <f>SUM(B7:B10)</f>
        <v>35344</v>
      </c>
      <c r="C11" s="20">
        <f>SUM(C7:C9)</f>
        <v>29000</v>
      </c>
      <c r="D11" s="21">
        <f t="shared" si="0"/>
        <v>-0.17949298325033952</v>
      </c>
    </row>
    <row r="12" spans="1:4" ht="36.75" customHeight="1">
      <c r="A12" s="15" t="s">
        <v>327</v>
      </c>
      <c r="B12" s="20">
        <f>SUM(B13:B15)</f>
        <v>21111</v>
      </c>
      <c r="C12" s="20">
        <f>SUM(C13:C15)</f>
        <v>23298</v>
      </c>
      <c r="D12" s="21">
        <f t="shared" si="0"/>
        <v>0.103595282080432</v>
      </c>
    </row>
    <row r="13" spans="1:4" ht="36.75" customHeight="1">
      <c r="A13" s="15" t="s">
        <v>499</v>
      </c>
      <c r="B13" s="18">
        <v>2171</v>
      </c>
      <c r="C13" s="18">
        <v>3000</v>
      </c>
      <c r="D13" s="19">
        <f t="shared" si="0"/>
        <v>0.3818516812528789</v>
      </c>
    </row>
    <row r="14" spans="1:4" ht="36.75" customHeight="1">
      <c r="A14" s="15" t="s">
        <v>331</v>
      </c>
      <c r="B14" s="18">
        <v>500</v>
      </c>
      <c r="C14" s="18">
        <v>298</v>
      </c>
      <c r="D14" s="19">
        <f t="shared" si="0"/>
        <v>-0.404</v>
      </c>
    </row>
    <row r="15" spans="1:4" ht="36.75" customHeight="1">
      <c r="A15" s="11" t="s">
        <v>333</v>
      </c>
      <c r="B15" s="18">
        <v>18440</v>
      </c>
      <c r="C15" s="18">
        <v>20000</v>
      </c>
      <c r="D15" s="19">
        <f t="shared" si="0"/>
        <v>0.08459869848156182</v>
      </c>
    </row>
    <row r="16" spans="1:4" ht="36.75" customHeight="1">
      <c r="A16" s="145" t="s">
        <v>610</v>
      </c>
      <c r="B16" s="20">
        <f>SUM(B11,B12)</f>
        <v>56455</v>
      </c>
      <c r="C16" s="20">
        <f>SUM(C11,C12)</f>
        <v>52298</v>
      </c>
      <c r="D16" s="21">
        <f t="shared" si="0"/>
        <v>-0.07363386768222478</v>
      </c>
    </row>
    <row r="77" ht="15.75">
      <c r="A77" s="37"/>
    </row>
    <row r="87" ht="15.75">
      <c r="A87" s="37"/>
    </row>
  </sheetData>
  <mergeCells count="3">
    <mergeCell ref="A2:D2"/>
    <mergeCell ref="A5:A6"/>
    <mergeCell ref="C5:D5"/>
  </mergeCells>
  <printOptions horizontalCentered="1"/>
  <pageMargins left="0.7874015748031497" right="0.7874015748031497" top="0.8661417322834646" bottom="0.8661417322834646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微软用户</cp:lastModifiedBy>
  <cp:lastPrinted>2017-02-17T04:24:14Z</cp:lastPrinted>
  <dcterms:created xsi:type="dcterms:W3CDTF">2013-10-25T07:38:25Z</dcterms:created>
  <dcterms:modified xsi:type="dcterms:W3CDTF">2017-02-17T04:39:06Z</dcterms:modified>
  <cp:category/>
  <cp:version/>
  <cp:contentType/>
  <cp:contentStatus/>
</cp:coreProperties>
</file>